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berson\Desktop\COW\"/>
    </mc:Choice>
  </mc:AlternateContent>
  <xr:revisionPtr revIDLastSave="0" documentId="8_{169DBB4C-7E68-45BA-9178-FAEEF0C2D020}" xr6:coauthVersionLast="36" xr6:coauthVersionMax="36" xr10:uidLastSave="{00000000-0000-0000-0000-000000000000}"/>
  <bookViews>
    <workbookView xWindow="0" yWindow="0" windowWidth="31065" windowHeight="14220" xr2:uid="{00000000-000D-0000-FFFF-FFFF00000000}"/>
  </bookViews>
  <sheets>
    <sheet name="2023" sheetId="36" r:id="rId1"/>
    <sheet name="2022" sheetId="37" r:id="rId2"/>
    <sheet name="2021" sheetId="35" r:id="rId3"/>
    <sheet name="2020" sheetId="34" r:id="rId4"/>
    <sheet name="2019" sheetId="32" r:id="rId5"/>
    <sheet name="2018 " sheetId="33" r:id="rId6"/>
    <sheet name="2017" sheetId="31" r:id="rId7"/>
    <sheet name="2016" sheetId="30" r:id="rId8"/>
    <sheet name="2015" sheetId="29" r:id="rId9"/>
    <sheet name="2014" sheetId="28" r:id="rId10"/>
    <sheet name="2013" sheetId="27" r:id="rId11"/>
    <sheet name="2012" sheetId="26" r:id="rId12"/>
    <sheet name="2011" sheetId="25" r:id="rId13"/>
    <sheet name="2010" sheetId="23" r:id="rId14"/>
    <sheet name="2009" sheetId="22" r:id="rId15"/>
    <sheet name="2008" sheetId="21" r:id="rId16"/>
    <sheet name="2007" sheetId="20" r:id="rId17"/>
    <sheet name="2006" sheetId="19" r:id="rId18"/>
    <sheet name="2005" sheetId="18" r:id="rId19"/>
    <sheet name="2004" sheetId="16" r:id="rId20"/>
    <sheet name="2003" sheetId="1" r:id="rId21"/>
    <sheet name="2002" sheetId="14" r:id="rId22"/>
    <sheet name="2001" sheetId="15" r:id="rId23"/>
    <sheet name="2000" sheetId="11" r:id="rId24"/>
    <sheet name="Sheet1" sheetId="24" r:id="rId25"/>
  </sheets>
  <definedNames>
    <definedName name="_Regression_Int" localSheetId="20" hidden="1">1</definedName>
    <definedName name="_xlnm.Print_Area" localSheetId="20">'2003'!$A$1:$D$80</definedName>
    <definedName name="_xlnm.Print_Area" localSheetId="11">'2012'!$A$1:$Y$81</definedName>
    <definedName name="Print_Area_MI" localSheetId="20">'2003'!#REF!</definedName>
    <definedName name="_xlnm.Print_Titles" localSheetId="19">'2004'!$1:$3</definedName>
  </definedNames>
  <calcPr calcId="191029"/>
</workbook>
</file>

<file path=xl/calcChain.xml><?xml version="1.0" encoding="utf-8"?>
<calcChain xmlns="http://schemas.openxmlformats.org/spreadsheetml/2006/main">
  <c r="E55" i="36" l="1"/>
  <c r="C55" i="36"/>
  <c r="E7" i="36" l="1"/>
  <c r="E96" i="37"/>
  <c r="E97" i="37" s="1"/>
  <c r="E94" i="37"/>
  <c r="C94" i="37"/>
  <c r="E87" i="37"/>
  <c r="C87" i="37"/>
  <c r="E80" i="37"/>
  <c r="C80" i="37"/>
  <c r="E72" i="37"/>
  <c r="C72" i="37"/>
  <c r="E63" i="37"/>
  <c r="C63" i="37"/>
  <c r="E55" i="37"/>
  <c r="C55" i="37"/>
  <c r="E48" i="37"/>
  <c r="C48" i="37"/>
  <c r="C96" i="37" s="1"/>
  <c r="C97" i="37" s="1"/>
  <c r="E40" i="37"/>
  <c r="C40" i="37"/>
  <c r="E32" i="37"/>
  <c r="C32" i="37"/>
  <c r="E22" i="37"/>
  <c r="C22" i="37"/>
  <c r="E17" i="37"/>
  <c r="C17" i="37"/>
  <c r="I15" i="37"/>
  <c r="O11" i="37"/>
  <c r="N11" i="37"/>
  <c r="O10" i="37"/>
  <c r="N10" i="37"/>
  <c r="O9" i="37"/>
  <c r="N9" i="37"/>
  <c r="E9" i="37"/>
  <c r="C9" i="37"/>
  <c r="O8" i="37"/>
  <c r="N8" i="37"/>
  <c r="O7" i="37"/>
  <c r="N7" i="37"/>
  <c r="O6" i="37"/>
  <c r="N6" i="37"/>
  <c r="O5" i="37"/>
  <c r="N5" i="37"/>
  <c r="O4" i="37"/>
  <c r="N4" i="37"/>
  <c r="C94" i="36"/>
  <c r="E94" i="36"/>
  <c r="C80" i="36"/>
  <c r="E80" i="36"/>
  <c r="C72" i="36"/>
  <c r="E72" i="36"/>
  <c r="E15" i="36" l="1"/>
  <c r="C7" i="36"/>
  <c r="E87" i="36" l="1"/>
  <c r="C87" i="36"/>
  <c r="E63" i="36"/>
  <c r="C63" i="36"/>
  <c r="E44" i="36"/>
  <c r="C44" i="36"/>
  <c r="E35" i="36"/>
  <c r="C35" i="36"/>
  <c r="E30" i="36"/>
  <c r="C30" i="36"/>
  <c r="E24" i="36"/>
  <c r="C24" i="36"/>
  <c r="I15" i="36"/>
  <c r="E96" i="36" s="1"/>
  <c r="E97" i="36" s="1"/>
  <c r="C15" i="36"/>
  <c r="L15" i="35"/>
  <c r="K15" i="35"/>
  <c r="L14" i="35"/>
  <c r="K14" i="35"/>
  <c r="C96" i="36" l="1"/>
  <c r="C97" i="36" s="1"/>
  <c r="C86" i="35"/>
  <c r="C7" i="35"/>
  <c r="C13" i="35"/>
  <c r="C52" i="35"/>
  <c r="C60" i="35"/>
  <c r="C65" i="35"/>
  <c r="C80" i="35"/>
  <c r="E80" i="35"/>
  <c r="L13" i="35" l="1"/>
  <c r="K13" i="35"/>
  <c r="E71" i="35"/>
  <c r="L12" i="35" l="1"/>
  <c r="K12" i="35"/>
  <c r="L11" i="35"/>
  <c r="K11" i="35"/>
  <c r="L10" i="35"/>
  <c r="K10" i="35" l="1"/>
  <c r="E64" i="35"/>
  <c r="E63" i="35"/>
  <c r="E62" i="35"/>
  <c r="E65" i="35" l="1"/>
  <c r="E60" i="35"/>
  <c r="E52" i="35"/>
  <c r="E13" i="35" l="1"/>
  <c r="E7" i="35" l="1"/>
  <c r="E86" i="35" l="1"/>
  <c r="C71" i="35"/>
  <c r="C39" i="35"/>
  <c r="E31" i="35"/>
  <c r="C31" i="35"/>
  <c r="E23" i="35"/>
  <c r="C23" i="35"/>
  <c r="E18" i="35"/>
  <c r="C18" i="35"/>
  <c r="I15" i="35"/>
  <c r="E88" i="35" s="1"/>
  <c r="E88" i="34"/>
  <c r="C88" i="35" l="1"/>
  <c r="C89" i="35" s="1"/>
  <c r="E39" i="35"/>
  <c r="E89" i="35" s="1"/>
  <c r="E82" i="34" l="1"/>
  <c r="C82" i="34"/>
  <c r="C75" i="34" l="1"/>
  <c r="E75" i="34"/>
  <c r="U11" i="34" l="1"/>
  <c r="T11" i="34"/>
  <c r="E47" i="34" l="1"/>
  <c r="E48" i="34"/>
  <c r="E49" i="34"/>
  <c r="E50" i="34"/>
  <c r="E51" i="34"/>
  <c r="E52" i="34"/>
  <c r="E53" i="34"/>
  <c r="E54" i="34"/>
  <c r="E55" i="34"/>
  <c r="E56" i="34"/>
  <c r="E46" i="34"/>
  <c r="C57" i="34"/>
  <c r="E39" i="34" l="1"/>
  <c r="E40" i="34"/>
  <c r="E41" i="34"/>
  <c r="E42" i="34"/>
  <c r="E43" i="34"/>
  <c r="E38" i="34"/>
  <c r="E44" i="34" l="1"/>
  <c r="U6" i="34"/>
  <c r="T6" i="34"/>
  <c r="U5" i="34"/>
  <c r="T5" i="34"/>
  <c r="C18" i="34"/>
  <c r="C8" i="34"/>
  <c r="E18" i="34"/>
  <c r="C23" i="34"/>
  <c r="E23" i="34"/>
  <c r="C28" i="34"/>
  <c r="E28" i="34"/>
  <c r="E69" i="34" l="1"/>
  <c r="C69" i="34"/>
  <c r="C90" i="34" s="1"/>
  <c r="C44" i="34"/>
  <c r="E36" i="34"/>
  <c r="C36" i="34"/>
  <c r="I15" i="34"/>
  <c r="C8" i="32"/>
  <c r="E90" i="34" l="1"/>
  <c r="C91" i="34"/>
  <c r="E91" i="34"/>
  <c r="E89" i="32"/>
  <c r="C9" i="33" l="1"/>
  <c r="E9" i="33"/>
  <c r="I3" i="33" s="1"/>
  <c r="I10" i="33"/>
  <c r="C13" i="33"/>
  <c r="E13" i="33"/>
  <c r="I4" i="33" s="1"/>
  <c r="C21" i="33"/>
  <c r="E21" i="33"/>
  <c r="I5" i="33" s="1"/>
  <c r="C30" i="33"/>
  <c r="E30" i="33"/>
  <c r="I6" i="33" s="1"/>
  <c r="C36" i="33"/>
  <c r="E36" i="33"/>
  <c r="I7" i="33" s="1"/>
  <c r="C42" i="33"/>
  <c r="E42" i="33"/>
  <c r="I8" i="33" s="1"/>
  <c r="C47" i="33"/>
  <c r="E47" i="33"/>
  <c r="I9" i="33" s="1"/>
  <c r="C54" i="33"/>
  <c r="C84" i="33" s="1"/>
  <c r="C85" i="33" s="1"/>
  <c r="E54" i="33"/>
  <c r="C59" i="33"/>
  <c r="E59" i="33"/>
  <c r="I11" i="33" s="1"/>
  <c r="C65" i="33"/>
  <c r="E65" i="33"/>
  <c r="I12" i="33" s="1"/>
  <c r="C78" i="33"/>
  <c r="E78" i="33"/>
  <c r="I13" i="33" s="1"/>
  <c r="C82" i="33"/>
  <c r="E82" i="33"/>
  <c r="E84" i="33" l="1"/>
  <c r="E85" i="33" s="1"/>
  <c r="I15" i="33"/>
  <c r="I14" i="33"/>
  <c r="C83" i="32" l="1"/>
  <c r="C57" i="32" l="1"/>
  <c r="C67" i="32"/>
  <c r="E67" i="32" l="1"/>
  <c r="E47" i="32" l="1"/>
  <c r="E57" i="32"/>
  <c r="C39" i="32" l="1"/>
  <c r="C47" i="32"/>
  <c r="E39" i="32" l="1"/>
  <c r="E26" i="32" l="1"/>
  <c r="E21" i="32"/>
  <c r="C17" i="32" l="1"/>
  <c r="E17" i="32"/>
  <c r="C89" i="32" l="1"/>
  <c r="E83" i="32"/>
  <c r="E78" i="32"/>
  <c r="C78" i="32"/>
  <c r="E74" i="32"/>
  <c r="C74" i="32"/>
  <c r="E31" i="32"/>
  <c r="C31" i="32"/>
  <c r="C26" i="32"/>
  <c r="C21" i="32"/>
  <c r="C91" i="32" l="1"/>
  <c r="C92" i="32" s="1"/>
  <c r="E91" i="32"/>
  <c r="E92" i="32" s="1"/>
  <c r="I15" i="32"/>
  <c r="D81" i="31"/>
  <c r="B88" i="31"/>
  <c r="D59" i="31" l="1"/>
  <c r="B59" i="31"/>
  <c r="D67" i="31" l="1"/>
  <c r="B67" i="31"/>
  <c r="D30" i="31" l="1"/>
  <c r="B19" i="31" l="1"/>
  <c r="D19" i="31"/>
  <c r="D10" i="31" l="1"/>
  <c r="B10" i="31"/>
  <c r="D78" i="30" l="1"/>
  <c r="B78" i="30"/>
  <c r="D88" i="31" l="1"/>
  <c r="B81" i="31"/>
  <c r="B73" i="31"/>
  <c r="D73" i="31"/>
  <c r="H12" i="31" s="1"/>
  <c r="H11" i="31"/>
  <c r="H10" i="31"/>
  <c r="D52" i="31"/>
  <c r="H9" i="31" s="1"/>
  <c r="B52" i="31"/>
  <c r="D42" i="31"/>
  <c r="H8" i="31" s="1"/>
  <c r="B42" i="31"/>
  <c r="D37" i="31"/>
  <c r="H7" i="31" s="1"/>
  <c r="B37" i="31"/>
  <c r="H6" i="31"/>
  <c r="B30" i="31"/>
  <c r="H5" i="31"/>
  <c r="H4" i="31"/>
  <c r="B6" i="31"/>
  <c r="H3" i="31"/>
  <c r="B90" i="31" l="1"/>
  <c r="B91" i="31" s="1"/>
  <c r="H13" i="31"/>
  <c r="D60" i="30"/>
  <c r="B60" i="30"/>
  <c r="B54" i="30"/>
  <c r="D54" i="30"/>
  <c r="D90" i="31" l="1"/>
  <c r="D91" i="31" s="1"/>
  <c r="H14" i="31"/>
  <c r="H15" i="31" s="1"/>
  <c r="D20" i="30"/>
  <c r="B20" i="30"/>
  <c r="B8" i="30" l="1"/>
  <c r="D84" i="30" l="1"/>
  <c r="H14" i="30" s="1"/>
  <c r="B84" i="30"/>
  <c r="H13" i="30"/>
  <c r="D70" i="30"/>
  <c r="H12" i="30" s="1"/>
  <c r="B70" i="30"/>
  <c r="H10" i="30"/>
  <c r="D43" i="30"/>
  <c r="H9" i="30" s="1"/>
  <c r="B43" i="30"/>
  <c r="D33" i="30"/>
  <c r="H8" i="30" s="1"/>
  <c r="B33" i="30"/>
  <c r="D26" i="30"/>
  <c r="H7" i="30" s="1"/>
  <c r="B26" i="30"/>
  <c r="H6" i="30"/>
  <c r="D15" i="30"/>
  <c r="H5" i="30" s="1"/>
  <c r="B15" i="30"/>
  <c r="D12" i="30"/>
  <c r="H4" i="30" s="1"/>
  <c r="B12" i="30"/>
  <c r="H3" i="30"/>
  <c r="B87" i="30" l="1"/>
  <c r="B86" i="30"/>
  <c r="D53" i="29" l="1"/>
  <c r="B53" i="29"/>
  <c r="D18" i="29" l="1"/>
  <c r="B18" i="29"/>
  <c r="D79" i="29" l="1"/>
  <c r="H14" i="29" s="1"/>
  <c r="B79" i="29"/>
  <c r="D75" i="29"/>
  <c r="H13" i="29" s="1"/>
  <c r="B75" i="29"/>
  <c r="D70" i="29"/>
  <c r="H12" i="29" s="1"/>
  <c r="B70" i="29"/>
  <c r="D63" i="29"/>
  <c r="H11" i="29" s="1"/>
  <c r="B63" i="29"/>
  <c r="D58" i="29"/>
  <c r="H10" i="29" s="1"/>
  <c r="B58" i="29"/>
  <c r="H9" i="29"/>
  <c r="D44" i="29"/>
  <c r="H8" i="29" s="1"/>
  <c r="B44" i="29"/>
  <c r="D32" i="29"/>
  <c r="H7" i="29" s="1"/>
  <c r="B32" i="29"/>
  <c r="D21" i="29"/>
  <c r="H6" i="29" s="1"/>
  <c r="B21" i="29"/>
  <c r="H5" i="29"/>
  <c r="D14" i="29"/>
  <c r="H4" i="29" s="1"/>
  <c r="B14" i="29"/>
  <c r="D5" i="29"/>
  <c r="H3" i="29" s="1"/>
  <c r="B5" i="29"/>
  <c r="B82" i="29" l="1"/>
  <c r="H15" i="29"/>
  <c r="B81" i="29"/>
  <c r="D81" i="29"/>
  <c r="D82" i="29" s="1"/>
  <c r="B46" i="28"/>
  <c r="B76" i="28"/>
  <c r="B81" i="28"/>
  <c r="D81" i="28" l="1"/>
  <c r="D76" i="28"/>
  <c r="H12" i="28" s="1"/>
  <c r="D23" i="28" l="1"/>
  <c r="B23" i="28"/>
  <c r="B57" i="28" l="1"/>
  <c r="D85" i="28"/>
  <c r="H14" i="28" s="1"/>
  <c r="B85" i="28"/>
  <c r="H13" i="28"/>
  <c r="D62" i="28"/>
  <c r="H11" i="28" s="1"/>
  <c r="B62" i="28"/>
  <c r="D57" i="28"/>
  <c r="H10" i="28" s="1"/>
  <c r="D46" i="28"/>
  <c r="H9" i="28" s="1"/>
  <c r="D41" i="28"/>
  <c r="H8" i="28" s="1"/>
  <c r="B41" i="28"/>
  <c r="D32" i="28"/>
  <c r="H7" i="28" s="1"/>
  <c r="B32" i="28"/>
  <c r="H6" i="28"/>
  <c r="D18" i="28"/>
  <c r="H5" i="28" s="1"/>
  <c r="B18" i="28"/>
  <c r="D15" i="28"/>
  <c r="H4" i="28" s="1"/>
  <c r="B15" i="28"/>
  <c r="D9" i="28"/>
  <c r="B9" i="28"/>
  <c r="D64" i="27"/>
  <c r="H12" i="27" s="1"/>
  <c r="B64" i="27"/>
  <c r="D56" i="27"/>
  <c r="H11" i="27" s="1"/>
  <c r="B56" i="27"/>
  <c r="D46" i="27"/>
  <c r="H10" i="27" s="1"/>
  <c r="B27" i="27"/>
  <c r="D27" i="27"/>
  <c r="H7" i="27" s="1"/>
  <c r="D16" i="27"/>
  <c r="H5" i="27" s="1"/>
  <c r="B16" i="27"/>
  <c r="B12" i="27"/>
  <c r="D12" i="27"/>
  <c r="H4" i="27" s="1"/>
  <c r="D7" i="27"/>
  <c r="H3" i="27" s="1"/>
  <c r="B7" i="27"/>
  <c r="D74" i="27"/>
  <c r="H14" i="27" s="1"/>
  <c r="B74" i="27"/>
  <c r="B77" i="27" s="1"/>
  <c r="D69" i="27"/>
  <c r="H13" i="27" s="1"/>
  <c r="B69" i="27"/>
  <c r="D38" i="27"/>
  <c r="H9" i="27" s="1"/>
  <c r="B38" i="27"/>
  <c r="D31" i="27"/>
  <c r="H8" i="27" s="1"/>
  <c r="B31" i="27"/>
  <c r="D20" i="27"/>
  <c r="H6" i="27" s="1"/>
  <c r="B20" i="27"/>
  <c r="D78" i="26"/>
  <c r="G14" i="26" s="1"/>
  <c r="B78" i="26"/>
  <c r="D73" i="26"/>
  <c r="G13" i="26"/>
  <c r="B73" i="26"/>
  <c r="D62" i="26"/>
  <c r="G12" i="26" s="1"/>
  <c r="B62" i="26"/>
  <c r="D56" i="26"/>
  <c r="G11" i="26" s="1"/>
  <c r="B56" i="26"/>
  <c r="D50" i="26"/>
  <c r="G10" i="26" s="1"/>
  <c r="B50" i="26"/>
  <c r="D45" i="26"/>
  <c r="G9" i="26" s="1"/>
  <c r="B45" i="26"/>
  <c r="D30" i="26"/>
  <c r="G8" i="26" s="1"/>
  <c r="B30" i="26"/>
  <c r="D22" i="26"/>
  <c r="G7" i="26" s="1"/>
  <c r="B22" i="26"/>
  <c r="D17" i="26"/>
  <c r="G6" i="26" s="1"/>
  <c r="B17" i="26"/>
  <c r="D12" i="26"/>
  <c r="G5" i="26"/>
  <c r="B12" i="26"/>
  <c r="D9" i="26"/>
  <c r="G4" i="26"/>
  <c r="B9" i="26"/>
  <c r="D6" i="26"/>
  <c r="G3" i="26" s="1"/>
  <c r="B6" i="26"/>
  <c r="D30" i="25"/>
  <c r="G6" i="25" s="1"/>
  <c r="B30" i="25"/>
  <c r="D88" i="25"/>
  <c r="G14" i="25"/>
  <c r="B88" i="25"/>
  <c r="D85" i="25"/>
  <c r="G13" i="25" s="1"/>
  <c r="B85" i="25"/>
  <c r="D81" i="25"/>
  <c r="G12" i="25" s="1"/>
  <c r="B81" i="25"/>
  <c r="D72" i="25"/>
  <c r="G11" i="25" s="1"/>
  <c r="B72" i="25"/>
  <c r="D63" i="25"/>
  <c r="G10" i="25" s="1"/>
  <c r="B63" i="25"/>
  <c r="D56" i="25"/>
  <c r="B56" i="25"/>
  <c r="D47" i="25"/>
  <c r="G8" i="25" s="1"/>
  <c r="B47" i="25"/>
  <c r="D37" i="25"/>
  <c r="G7" i="25" s="1"/>
  <c r="B37" i="25"/>
  <c r="D20" i="25"/>
  <c r="G5" i="25" s="1"/>
  <c r="B20" i="25"/>
  <c r="D11" i="25"/>
  <c r="G4" i="25" s="1"/>
  <c r="B11" i="25"/>
  <c r="D7" i="25"/>
  <c r="G3" i="25" s="1"/>
  <c r="B7" i="25"/>
  <c r="D90" i="23"/>
  <c r="G13" i="23" s="1"/>
  <c r="B90" i="23"/>
  <c r="B100" i="23" s="1"/>
  <c r="B71" i="23"/>
  <c r="D71" i="23"/>
  <c r="G10" i="23" s="1"/>
  <c r="D64" i="23"/>
  <c r="G9" i="23"/>
  <c r="B35" i="23"/>
  <c r="D35" i="23"/>
  <c r="G7" i="23" s="1"/>
  <c r="D97" i="23"/>
  <c r="G14" i="23" s="1"/>
  <c r="B97" i="23"/>
  <c r="D86" i="23"/>
  <c r="G12" i="23" s="1"/>
  <c r="B86" i="23"/>
  <c r="D77" i="23"/>
  <c r="G11" i="23" s="1"/>
  <c r="B77" i="23"/>
  <c r="B64" i="23"/>
  <c r="D52" i="23"/>
  <c r="G8" i="23" s="1"/>
  <c r="B52" i="23"/>
  <c r="D28" i="23"/>
  <c r="G6" i="23" s="1"/>
  <c r="B28" i="23"/>
  <c r="D22" i="23"/>
  <c r="G5" i="23" s="1"/>
  <c r="B22" i="23"/>
  <c r="D16" i="23"/>
  <c r="G4" i="23" s="1"/>
  <c r="B16" i="23"/>
  <c r="D8" i="23"/>
  <c r="G3" i="23" s="1"/>
  <c r="B8" i="23"/>
  <c r="B15" i="11"/>
  <c r="C15" i="11"/>
  <c r="B16" i="11"/>
  <c r="C16" i="11"/>
  <c r="B15" i="15"/>
  <c r="C15" i="15"/>
  <c r="B16" i="15"/>
  <c r="C16" i="15"/>
  <c r="B15" i="14"/>
  <c r="C15" i="14"/>
  <c r="B16" i="14"/>
  <c r="C16" i="14"/>
  <c r="D4" i="1"/>
  <c r="D5" i="1"/>
  <c r="D6" i="1"/>
  <c r="D7" i="1"/>
  <c r="D8" i="1"/>
  <c r="D9" i="1"/>
  <c r="D10" i="1"/>
  <c r="D11" i="1"/>
  <c r="D12" i="1"/>
  <c r="D13" i="1"/>
  <c r="D14" i="1"/>
  <c r="B15" i="1"/>
  <c r="D16" i="1"/>
  <c r="D17" i="1"/>
  <c r="D18" i="1"/>
  <c r="D19" i="1"/>
  <c r="D20" i="1"/>
  <c r="D21" i="1"/>
  <c r="D22" i="1"/>
  <c r="B23" i="1"/>
  <c r="D24" i="1"/>
  <c r="D25" i="1"/>
  <c r="D26" i="1"/>
  <c r="D27" i="1"/>
  <c r="D28" i="1"/>
  <c r="B29" i="1"/>
  <c r="D30" i="1"/>
  <c r="D31" i="1"/>
  <c r="D32" i="1"/>
  <c r="B33" i="1"/>
  <c r="D34" i="1"/>
  <c r="D35" i="1"/>
  <c r="B36" i="1"/>
  <c r="D37" i="1"/>
  <c r="D38" i="1"/>
  <c r="D39" i="1"/>
  <c r="D40" i="1"/>
  <c r="D41" i="1"/>
  <c r="D42" i="1"/>
  <c r="D43" i="1"/>
  <c r="B44" i="1"/>
  <c r="D45" i="1"/>
  <c r="D46" i="1"/>
  <c r="D47" i="1"/>
  <c r="D48" i="1"/>
  <c r="B49" i="1"/>
  <c r="D50" i="1"/>
  <c r="D51" i="1"/>
  <c r="D52" i="1"/>
  <c r="D53" i="1"/>
  <c r="D54" i="1"/>
  <c r="D55" i="1"/>
  <c r="D56" i="1"/>
  <c r="B57" i="1"/>
  <c r="D58" i="1"/>
  <c r="D59" i="1"/>
  <c r="B60" i="1"/>
  <c r="D61" i="1"/>
  <c r="D62" i="1"/>
  <c r="D63" i="1"/>
  <c r="D64" i="1"/>
  <c r="D65" i="1"/>
  <c r="B66" i="1"/>
  <c r="D67" i="1"/>
  <c r="D72" i="1" s="1"/>
  <c r="H13" i="1" s="1"/>
  <c r="D68" i="1"/>
  <c r="D69" i="1"/>
  <c r="D70" i="1"/>
  <c r="D71" i="1"/>
  <c r="B72" i="1"/>
  <c r="D73" i="1"/>
  <c r="D74" i="1"/>
  <c r="D75" i="1"/>
  <c r="D76" i="1"/>
  <c r="D77" i="1"/>
  <c r="B78" i="1"/>
  <c r="D4" i="16"/>
  <c r="D5" i="16"/>
  <c r="D6" i="16"/>
  <c r="D7" i="16"/>
  <c r="D8" i="16"/>
  <c r="D9" i="16"/>
  <c r="D10" i="16"/>
  <c r="D11" i="16"/>
  <c r="D12" i="16"/>
  <c r="B13" i="16"/>
  <c r="D14" i="16"/>
  <c r="D15" i="16"/>
  <c r="D16" i="16"/>
  <c r="D17" i="16" s="1"/>
  <c r="H4" i="16" s="1"/>
  <c r="B17" i="16"/>
  <c r="D18" i="16"/>
  <c r="D19" i="16"/>
  <c r="D20" i="16"/>
  <c r="D21" i="16"/>
  <c r="B22" i="16"/>
  <c r="D23" i="16"/>
  <c r="D24" i="16"/>
  <c r="D25" i="16"/>
  <c r="D26" i="16"/>
  <c r="D27" i="16"/>
  <c r="D28" i="16"/>
  <c r="D29" i="16"/>
  <c r="D30" i="16"/>
  <c r="B31" i="16"/>
  <c r="D32" i="16"/>
  <c r="D33" i="16"/>
  <c r="D34" i="16"/>
  <c r="D35" i="16"/>
  <c r="D36" i="16"/>
  <c r="D37" i="16"/>
  <c r="D38" i="16"/>
  <c r="D39" i="16"/>
  <c r="D40" i="16"/>
  <c r="D41" i="16"/>
  <c r="D42" i="16"/>
  <c r="B43" i="16"/>
  <c r="D44" i="16"/>
  <c r="D45" i="16"/>
  <c r="D46" i="16"/>
  <c r="D47" i="16"/>
  <c r="B48" i="16"/>
  <c r="D49" i="16"/>
  <c r="D50" i="16"/>
  <c r="D51" i="16"/>
  <c r="B52" i="16"/>
  <c r="D53" i="16"/>
  <c r="D54" i="16"/>
  <c r="D55" i="16"/>
  <c r="D56" i="16" s="1"/>
  <c r="H10" i="16" s="1"/>
  <c r="B56" i="16"/>
  <c r="D57" i="16"/>
  <c r="D58" i="16"/>
  <c r="D59" i="16"/>
  <c r="D60" i="16"/>
  <c r="B61" i="16"/>
  <c r="D62" i="16"/>
  <c r="D63" i="16"/>
  <c r="D64" i="16"/>
  <c r="D65" i="16"/>
  <c r="D66" i="16"/>
  <c r="B67" i="16"/>
  <c r="D68" i="16"/>
  <c r="D69" i="16"/>
  <c r="D70" i="16"/>
  <c r="D71" i="16"/>
  <c r="D72" i="16"/>
  <c r="D73" i="16"/>
  <c r="B74" i="16"/>
  <c r="D75" i="16"/>
  <c r="D76" i="16"/>
  <c r="D77" i="16"/>
  <c r="D78" i="16"/>
  <c r="D79" i="16"/>
  <c r="D80" i="16"/>
  <c r="B81" i="16"/>
  <c r="D4" i="18"/>
  <c r="D5" i="18"/>
  <c r="D6" i="18"/>
  <c r="B7" i="18"/>
  <c r="D8" i="18"/>
  <c r="D9" i="18"/>
  <c r="B10" i="18"/>
  <c r="D11" i="18"/>
  <c r="D12" i="18"/>
  <c r="H12" i="18"/>
  <c r="D13" i="18"/>
  <c r="H13" i="18"/>
  <c r="D14" i="18"/>
  <c r="H14" i="18"/>
  <c r="B15" i="18"/>
  <c r="D16" i="18"/>
  <c r="D17" i="18"/>
  <c r="D18" i="18"/>
  <c r="D19" i="18"/>
  <c r="D20" i="18"/>
  <c r="D21" i="18"/>
  <c r="D22" i="18"/>
  <c r="B23" i="18"/>
  <c r="D24" i="18"/>
  <c r="D25" i="18" s="1"/>
  <c r="H7" i="18" s="1"/>
  <c r="B25" i="18"/>
  <c r="D26" i="18"/>
  <c r="D27" i="18"/>
  <c r="D28" i="18"/>
  <c r="D29" i="18"/>
  <c r="D30" i="18"/>
  <c r="D31" i="18"/>
  <c r="B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B46" i="18"/>
  <c r="D47" i="18"/>
  <c r="D48" i="18"/>
  <c r="D49" i="18"/>
  <c r="D50" i="18"/>
  <c r="D51" i="18"/>
  <c r="D52" i="18"/>
  <c r="D53" i="18"/>
  <c r="D54" i="18"/>
  <c r="B55" i="18"/>
  <c r="D56" i="18"/>
  <c r="D57" i="18"/>
  <c r="D58" i="18"/>
  <c r="D59" i="18"/>
  <c r="D60" i="18"/>
  <c r="D61" i="18"/>
  <c r="B62" i="18"/>
  <c r="D63" i="18"/>
  <c r="D64" i="18"/>
  <c r="D65" i="18"/>
  <c r="D66" i="18"/>
  <c r="D67" i="18"/>
  <c r="B68" i="18"/>
  <c r="D69" i="18"/>
  <c r="D70" i="18"/>
  <c r="B71" i="18"/>
  <c r="D72" i="18"/>
  <c r="D73" i="18"/>
  <c r="D74" i="18"/>
  <c r="B75" i="18"/>
  <c r="D4" i="19"/>
  <c r="D5" i="19"/>
  <c r="D6" i="19"/>
  <c r="D7" i="19"/>
  <c r="B8" i="19"/>
  <c r="D9" i="19"/>
  <c r="D10" i="19"/>
  <c r="D11" i="19"/>
  <c r="B12" i="19"/>
  <c r="D13" i="19"/>
  <c r="D14" i="19"/>
  <c r="D15" i="19"/>
  <c r="B16" i="19"/>
  <c r="D17" i="19"/>
  <c r="D18" i="19"/>
  <c r="D19" i="19"/>
  <c r="D20" i="19"/>
  <c r="D21" i="19"/>
  <c r="D22" i="19"/>
  <c r="D23" i="19"/>
  <c r="B24" i="19"/>
  <c r="D25" i="19"/>
  <c r="D26" i="19"/>
  <c r="D27" i="19"/>
  <c r="D28" i="19"/>
  <c r="D29" i="19"/>
  <c r="B30" i="19"/>
  <c r="D31" i="19"/>
  <c r="D32" i="19"/>
  <c r="B33" i="19"/>
  <c r="D34" i="19"/>
  <c r="D35" i="19"/>
  <c r="D36" i="19"/>
  <c r="D37" i="19"/>
  <c r="D38" i="19"/>
  <c r="D39" i="19"/>
  <c r="D40" i="19"/>
  <c r="B41" i="19"/>
  <c r="D42" i="19"/>
  <c r="D43" i="19"/>
  <c r="D44" i="19"/>
  <c r="D45" i="19"/>
  <c r="B46" i="19"/>
  <c r="D47" i="19"/>
  <c r="D48" i="19"/>
  <c r="D49" i="19"/>
  <c r="H11" i="19" s="1"/>
  <c r="B49" i="19"/>
  <c r="D50" i="19"/>
  <c r="D51" i="19"/>
  <c r="D52" i="19"/>
  <c r="D53" i="19"/>
  <c r="B54" i="19"/>
  <c r="D55" i="19"/>
  <c r="D56" i="19"/>
  <c r="D57" i="19"/>
  <c r="D58" i="19"/>
  <c r="D59" i="19"/>
  <c r="D60" i="19"/>
  <c r="D61" i="19"/>
  <c r="D62" i="19"/>
  <c r="B63" i="19"/>
  <c r="D64" i="19"/>
  <c r="D65" i="19"/>
  <c r="D66" i="19"/>
  <c r="D67" i="19"/>
  <c r="B68" i="19"/>
  <c r="B10" i="20"/>
  <c r="D10" i="20"/>
  <c r="H3" i="20" s="1"/>
  <c r="B16" i="20"/>
  <c r="D16" i="20"/>
  <c r="H4" i="20" s="1"/>
  <c r="B19" i="20"/>
  <c r="D19" i="20"/>
  <c r="H5" i="20"/>
  <c r="D20" i="20"/>
  <c r="D21" i="20"/>
  <c r="D22" i="20"/>
  <c r="D23" i="20"/>
  <c r="D24" i="20"/>
  <c r="D25" i="20"/>
  <c r="D26" i="20"/>
  <c r="D27" i="20"/>
  <c r="D28" i="20"/>
  <c r="D29" i="20"/>
  <c r="B30" i="20"/>
  <c r="D31" i="20"/>
  <c r="D32" i="20"/>
  <c r="D33" i="20"/>
  <c r="D34" i="20"/>
  <c r="D35" i="20"/>
  <c r="D36" i="20"/>
  <c r="B37" i="20"/>
  <c r="D38" i="20"/>
  <c r="D39" i="20"/>
  <c r="D40" i="20"/>
  <c r="D41" i="20"/>
  <c r="D42" i="20"/>
  <c r="D43" i="20"/>
  <c r="D44" i="20"/>
  <c r="D45" i="20"/>
  <c r="B46" i="20"/>
  <c r="D47" i="20"/>
  <c r="D48" i="20"/>
  <c r="D49" i="20"/>
  <c r="D50" i="20"/>
  <c r="D51" i="20"/>
  <c r="D52" i="20"/>
  <c r="B53" i="20"/>
  <c r="D54" i="20"/>
  <c r="D55" i="20"/>
  <c r="D56" i="20"/>
  <c r="D57" i="20"/>
  <c r="D58" i="20"/>
  <c r="B59" i="20"/>
  <c r="D60" i="20"/>
  <c r="D61" i="20"/>
  <c r="D62" i="20"/>
  <c r="D63" i="20"/>
  <c r="D64" i="20"/>
  <c r="D65" i="20"/>
  <c r="B66" i="20"/>
  <c r="D67" i="20"/>
  <c r="D68" i="20"/>
  <c r="D69" i="20"/>
  <c r="D70" i="20"/>
  <c r="D71" i="20"/>
  <c r="D72" i="20"/>
  <c r="D73" i="20"/>
  <c r="B74" i="20"/>
  <c r="D75" i="20"/>
  <c r="D76" i="20"/>
  <c r="D77" i="20"/>
  <c r="D78" i="20"/>
  <c r="D79" i="20"/>
  <c r="D80" i="20"/>
  <c r="B81" i="20"/>
  <c r="D82" i="20"/>
  <c r="D83" i="20"/>
  <c r="D84" i="20"/>
  <c r="D85" i="20"/>
  <c r="B86" i="20"/>
  <c r="B8" i="21"/>
  <c r="D8" i="21"/>
  <c r="G3" i="21" s="1"/>
  <c r="D10" i="21"/>
  <c r="D11" i="21"/>
  <c r="D12" i="21"/>
  <c r="D13" i="21"/>
  <c r="D14" i="21"/>
  <c r="D15" i="21"/>
  <c r="D16" i="21"/>
  <c r="D17" i="21"/>
  <c r="D18" i="21"/>
  <c r="B19" i="21"/>
  <c r="D21" i="21"/>
  <c r="D22" i="21"/>
  <c r="B23" i="21"/>
  <c r="D25" i="21"/>
  <c r="D26" i="21"/>
  <c r="D27" i="21"/>
  <c r="B28" i="21"/>
  <c r="D30" i="21"/>
  <c r="D31" i="21"/>
  <c r="B32" i="21"/>
  <c r="D34" i="21"/>
  <c r="D35" i="21"/>
  <c r="D36" i="21"/>
  <c r="D37" i="21"/>
  <c r="D38" i="21"/>
  <c r="D39" i="21"/>
  <c r="B40" i="21"/>
  <c r="D42" i="21"/>
  <c r="D43" i="21"/>
  <c r="D44" i="21"/>
  <c r="D45" i="21"/>
  <c r="B46" i="21"/>
  <c r="D46" i="21"/>
  <c r="G9" i="21" s="1"/>
  <c r="D48" i="21"/>
  <c r="D50" i="21" s="1"/>
  <c r="G10" i="21" s="1"/>
  <c r="D49" i="21"/>
  <c r="B50" i="21"/>
  <c r="D52" i="21"/>
  <c r="D53" i="21"/>
  <c r="D54" i="21"/>
  <c r="D55" i="21"/>
  <c r="B56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B70" i="21"/>
  <c r="D72" i="21"/>
  <c r="D73" i="21"/>
  <c r="D74" i="21"/>
  <c r="D75" i="21"/>
  <c r="D76" i="21"/>
  <c r="D77" i="21"/>
  <c r="D78" i="21"/>
  <c r="D79" i="21"/>
  <c r="B80" i="21"/>
  <c r="D82" i="21"/>
  <c r="D83" i="21"/>
  <c r="B84" i="21"/>
  <c r="B9" i="22"/>
  <c r="D9" i="22"/>
  <c r="G3" i="22" s="1"/>
  <c r="B15" i="22"/>
  <c r="D15" i="22"/>
  <c r="G4" i="22" s="1"/>
  <c r="B21" i="22"/>
  <c r="D21" i="22"/>
  <c r="G5" i="22" s="1"/>
  <c r="B27" i="22"/>
  <c r="D27" i="22"/>
  <c r="G6" i="22"/>
  <c r="B33" i="22"/>
  <c r="D33" i="22"/>
  <c r="G7" i="22" s="1"/>
  <c r="B48" i="22"/>
  <c r="D48" i="22"/>
  <c r="G8" i="22" s="1"/>
  <c r="B55" i="22"/>
  <c r="D55" i="22"/>
  <c r="G9" i="22" s="1"/>
  <c r="B61" i="22"/>
  <c r="D61" i="22"/>
  <c r="G10" i="22" s="1"/>
  <c r="B71" i="22"/>
  <c r="D71" i="22"/>
  <c r="G11" i="22" s="1"/>
  <c r="B77" i="22"/>
  <c r="D77" i="22"/>
  <c r="G12" i="22" s="1"/>
  <c r="B80" i="22"/>
  <c r="D80" i="22"/>
  <c r="G13" i="22" s="1"/>
  <c r="B93" i="22"/>
  <c r="B95" i="22" s="1"/>
  <c r="D93" i="22"/>
  <c r="G14" i="22" s="1"/>
  <c r="G9" i="25"/>
  <c r="D96" i="22" l="1"/>
  <c r="D59" i="20"/>
  <c r="H10" i="20" s="1"/>
  <c r="D48" i="16"/>
  <c r="H8" i="16" s="1"/>
  <c r="D40" i="21"/>
  <c r="G8" i="21" s="1"/>
  <c r="B86" i="21"/>
  <c r="D19" i="21"/>
  <c r="G4" i="21" s="1"/>
  <c r="D23" i="18"/>
  <c r="H6" i="18" s="1"/>
  <c r="D68" i="19"/>
  <c r="H14" i="19" s="1"/>
  <c r="D36" i="1"/>
  <c r="H7" i="1" s="1"/>
  <c r="D49" i="1"/>
  <c r="H9" i="1" s="1"/>
  <c r="D32" i="18"/>
  <c r="H8" i="18" s="1"/>
  <c r="D84" i="21"/>
  <c r="B87" i="20"/>
  <c r="B91" i="25"/>
  <c r="B99" i="23"/>
  <c r="D37" i="20"/>
  <c r="H7" i="20" s="1"/>
  <c r="D13" i="16"/>
  <c r="H3" i="16" s="1"/>
  <c r="B82" i="16"/>
  <c r="B69" i="19"/>
  <c r="D78" i="1"/>
  <c r="H14" i="1" s="1"/>
  <c r="B80" i="1"/>
  <c r="D41" i="19"/>
  <c r="H9" i="19" s="1"/>
  <c r="D80" i="26"/>
  <c r="D99" i="23"/>
  <c r="D66" i="20"/>
  <c r="H11" i="20" s="1"/>
  <c r="B83" i="16"/>
  <c r="D30" i="19"/>
  <c r="H7" i="19" s="1"/>
  <c r="D66" i="1"/>
  <c r="B80" i="26"/>
  <c r="D91" i="25"/>
  <c r="D46" i="20"/>
  <c r="H8" i="20" s="1"/>
  <c r="D54" i="19"/>
  <c r="D75" i="18"/>
  <c r="D71" i="18"/>
  <c r="D46" i="18"/>
  <c r="H9" i="18" s="1"/>
  <c r="D10" i="18"/>
  <c r="H4" i="18" s="1"/>
  <c r="D7" i="18"/>
  <c r="H3" i="18" s="1"/>
  <c r="H15" i="18" s="1"/>
  <c r="D81" i="16"/>
  <c r="D74" i="16"/>
  <c r="H13" i="16" s="1"/>
  <c r="D15" i="1"/>
  <c r="H3" i="1" s="1"/>
  <c r="H15" i="1" s="1"/>
  <c r="B79" i="1"/>
  <c r="D76" i="27"/>
  <c r="D100" i="23"/>
  <c r="D81" i="26"/>
  <c r="B87" i="21"/>
  <c r="D70" i="21"/>
  <c r="G12" i="21" s="1"/>
  <c r="D56" i="21"/>
  <c r="G11" i="21" s="1"/>
  <c r="D28" i="21"/>
  <c r="G6" i="21" s="1"/>
  <c r="D23" i="21"/>
  <c r="G5" i="21" s="1"/>
  <c r="D74" i="20"/>
  <c r="H12" i="20" s="1"/>
  <c r="D63" i="19"/>
  <c r="D46" i="19"/>
  <c r="H10" i="19" s="1"/>
  <c r="D33" i="19"/>
  <c r="H8" i="19" s="1"/>
  <c r="D8" i="19"/>
  <c r="H3" i="19" s="1"/>
  <c r="B76" i="18"/>
  <c r="B77" i="18"/>
  <c r="D62" i="18"/>
  <c r="H11" i="18" s="1"/>
  <c r="D52" i="16"/>
  <c r="H9" i="16" s="1"/>
  <c r="D43" i="16"/>
  <c r="H7" i="16" s="1"/>
  <c r="D31" i="16"/>
  <c r="H6" i="16" s="1"/>
  <c r="D22" i="16"/>
  <c r="H5" i="16" s="1"/>
  <c r="D57" i="1"/>
  <c r="H10" i="1" s="1"/>
  <c r="D23" i="1"/>
  <c r="H4" i="1" s="1"/>
  <c r="B90" i="25"/>
  <c r="G15" i="26"/>
  <c r="B81" i="26"/>
  <c r="D77" i="27"/>
  <c r="D95" i="22"/>
  <c r="D90" i="25"/>
  <c r="B96" i="22"/>
  <c r="D80" i="21"/>
  <c r="G13" i="21" s="1"/>
  <c r="D32" i="21"/>
  <c r="G7" i="21" s="1"/>
  <c r="D86" i="20"/>
  <c r="D81" i="20"/>
  <c r="H13" i="20" s="1"/>
  <c r="D53" i="20"/>
  <c r="H9" i="20" s="1"/>
  <c r="D30" i="20"/>
  <c r="H6" i="20" s="1"/>
  <c r="D24" i="19"/>
  <c r="H6" i="19" s="1"/>
  <c r="D16" i="19"/>
  <c r="H5" i="19" s="1"/>
  <c r="D12" i="19"/>
  <c r="H4" i="19" s="1"/>
  <c r="D68" i="18"/>
  <c r="D55" i="18"/>
  <c r="H10" i="18" s="1"/>
  <c r="D15" i="18"/>
  <c r="H5" i="18" s="1"/>
  <c r="D67" i="16"/>
  <c r="H12" i="16" s="1"/>
  <c r="D61" i="16"/>
  <c r="H11" i="16" s="1"/>
  <c r="D60" i="1"/>
  <c r="H11" i="1" s="1"/>
  <c r="D44" i="1"/>
  <c r="H8" i="1" s="1"/>
  <c r="D33" i="1"/>
  <c r="H6" i="1" s="1"/>
  <c r="D29" i="1"/>
  <c r="H5" i="1" s="1"/>
  <c r="B76" i="27"/>
  <c r="B87" i="28"/>
  <c r="H3" i="28"/>
  <c r="H15" i="28" s="1"/>
  <c r="D87" i="28"/>
  <c r="D88" i="28"/>
  <c r="G15" i="25"/>
  <c r="H14" i="20"/>
  <c r="H12" i="1"/>
  <c r="G15" i="22"/>
  <c r="D86" i="21"/>
  <c r="G14" i="21"/>
  <c r="D69" i="19"/>
  <c r="G15" i="23"/>
  <c r="H15" i="27"/>
  <c r="B70" i="19"/>
  <c r="B88" i="20"/>
  <c r="B88" i="28"/>
  <c r="D83" i="16" l="1"/>
  <c r="D77" i="18"/>
  <c r="D82" i="16"/>
  <c r="D76" i="18"/>
  <c r="D70" i="19"/>
  <c r="H15" i="20"/>
  <c r="D80" i="1"/>
  <c r="D88" i="20"/>
  <c r="H14" i="16"/>
  <c r="H15" i="16" s="1"/>
  <c r="G15" i="21"/>
  <c r="H15" i="19"/>
  <c r="D87" i="21"/>
  <c r="D79" i="1"/>
  <c r="D87" i="20"/>
  <c r="D86" i="30"/>
  <c r="D87" i="30" s="1"/>
  <c r="H11" i="30"/>
  <c r="H15" i="30" s="1"/>
</calcChain>
</file>

<file path=xl/sharedStrings.xml><?xml version="1.0" encoding="utf-8"?>
<sst xmlns="http://schemas.openxmlformats.org/spreadsheetml/2006/main" count="5065" uniqueCount="119">
  <si>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</si>
  <si>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</si>
  <si>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</si>
  <si>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</si>
  <si>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</si>
  <si>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</si>
  <si>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</si>
  <si>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</si>
  <si>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</si>
  <si>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</si>
  <si>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</si>
  <si>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</si>
  <si>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</si>
  <si>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2001 LOAD MGMT</t>
  </si>
  <si>
    <t>2003 LOAD MGMT</t>
  </si>
  <si>
    <t>TOTAL LM HRS</t>
  </si>
  <si>
    <t># OF DAYS</t>
  </si>
  <si>
    <t>AVERAGE PER MONTH</t>
  </si>
  <si>
    <t>2000 LOAD MGMT</t>
  </si>
  <si>
    <t>2002 LOAD MGMT</t>
  </si>
  <si>
    <t>DATE</t>
  </si>
  <si>
    <t>TIME</t>
  </si>
  <si>
    <t>DURATION</t>
  </si>
  <si>
    <t>Begin</t>
  </si>
  <si>
    <t>End</t>
  </si>
  <si>
    <t>DAYS</t>
  </si>
  <si>
    <t>2003 Generator Usage</t>
  </si>
  <si>
    <t>Month</t>
  </si>
  <si>
    <t>Hours</t>
  </si>
  <si>
    <t>May</t>
  </si>
  <si>
    <t>Total</t>
  </si>
  <si>
    <t>HOURS</t>
  </si>
  <si>
    <t>2004 Generator Usage</t>
  </si>
  <si>
    <t>2004 LOAD MGMT HOURS</t>
  </si>
  <si>
    <t>2005 LOAD MGMT HOURS</t>
  </si>
  <si>
    <t>2005 Generator Usage</t>
  </si>
  <si>
    <t>2006 LOAD MGMT HOURS</t>
  </si>
  <si>
    <t>2006 Generator Usage</t>
  </si>
  <si>
    <t>6-7 am</t>
  </si>
  <si>
    <t>4-5 pm</t>
  </si>
  <si>
    <t>5-6 pm</t>
  </si>
  <si>
    <t xml:space="preserve"> </t>
  </si>
  <si>
    <t>3-4 pm</t>
  </si>
  <si>
    <t>7-8 am</t>
  </si>
  <si>
    <t>2007 LOAD MGMT HOURS</t>
  </si>
  <si>
    <t>2007 Generator Usage</t>
  </si>
  <si>
    <t>2008 LOAD MGMT HOURS</t>
  </si>
  <si>
    <t>2008 Generator Usage</t>
  </si>
  <si>
    <t>LM Date</t>
  </si>
  <si>
    <t>LM Time</t>
  </si>
  <si>
    <t>10-11 am</t>
  </si>
  <si>
    <t>2-3 pm</t>
  </si>
  <si>
    <t>4-5 PM</t>
  </si>
  <si>
    <t>6-7 pm</t>
  </si>
  <si>
    <t>7-8 AM</t>
  </si>
  <si>
    <t>8-9 am</t>
  </si>
  <si>
    <t>2007</t>
  </si>
  <si>
    <t>2008</t>
  </si>
  <si>
    <t>2009</t>
  </si>
  <si>
    <t>Summary</t>
  </si>
  <si>
    <t>2009 LOAD MGMT HOURS</t>
  </si>
  <si>
    <t>2009 Generator Usage</t>
  </si>
  <si>
    <t>2010 LOAD MGMT HOURS</t>
  </si>
  <si>
    <t>2010 Generator Usage</t>
  </si>
  <si>
    <t>2011 LOAD MGMT HOURS</t>
  </si>
  <si>
    <t>2011 Generator Usage</t>
  </si>
  <si>
    <t>2012 LOAD MGMT HOURS</t>
  </si>
  <si>
    <t>2012 Generator Usage</t>
  </si>
  <si>
    <t>2013</t>
  </si>
  <si>
    <t>2014</t>
  </si>
  <si>
    <t>2015</t>
  </si>
  <si>
    <t>X/Loadmgmt/LM DATE, TIME, HOURS, DURATION from 1989 @@</t>
  </si>
  <si>
    <t>2013 LOAD MGMT HOURS</t>
  </si>
  <si>
    <t>2013 Generator Usage</t>
  </si>
  <si>
    <t>7-8 pm</t>
  </si>
  <si>
    <t>7-8 PM</t>
  </si>
  <si>
    <t>2014 LOAD MGMT HOURS</t>
  </si>
  <si>
    <t>10-11 AM</t>
  </si>
  <si>
    <t>3-4 PM</t>
  </si>
  <si>
    <t>2-3 PM</t>
  </si>
  <si>
    <t>2014 Generator Usage</t>
  </si>
  <si>
    <t>Desktop (and W and X)/Loadmgmt/LM DATE, TIME, HOURS, DURATION from 1989 @@</t>
  </si>
  <si>
    <t>5-6 PM</t>
  </si>
  <si>
    <t>Use Desktop copy for website</t>
  </si>
  <si>
    <t>2015 LOAD MGMT HOURS</t>
  </si>
  <si>
    <t>2015 Generator Usage</t>
  </si>
  <si>
    <t>Desktop (and M and X)/Loadmgmt/LM DATE, TIME, HOURS, DURATION from 1989 @@</t>
  </si>
  <si>
    <t>Desktop (use M/Bob and M)/Loadmgmt/LM DATE, TIME, HOURS, DURATION from 1989 @@</t>
  </si>
  <si>
    <t>Use M/Bob copy for website</t>
  </si>
  <si>
    <t>2016 LOAD MGMT HOURS</t>
  </si>
  <si>
    <t>2016 Generator Usage</t>
  </si>
  <si>
    <t>2017 LOAD MGMT HOURS</t>
  </si>
  <si>
    <t>2017 Generator Usage</t>
  </si>
  <si>
    <t>2017</t>
  </si>
  <si>
    <t>2018</t>
  </si>
  <si>
    <t>2019</t>
  </si>
  <si>
    <t>2019 LOAD MGMT HOURS</t>
  </si>
  <si>
    <t>6-7 AM</t>
  </si>
  <si>
    <t>8/7/22018</t>
  </si>
  <si>
    <t>2018 Generator Usage</t>
  </si>
  <si>
    <t>2018 LOAD MGMT HOURS</t>
  </si>
  <si>
    <t>2020 LOAD MGMT HOURS</t>
  </si>
  <si>
    <t>2020 Generator Usage</t>
  </si>
  <si>
    <t>Date</t>
  </si>
  <si>
    <t>Start   Time</t>
  </si>
  <si>
    <t>Stop    Time</t>
  </si>
  <si>
    <t>Total Run Time</t>
  </si>
  <si>
    <t>Days</t>
  </si>
  <si>
    <t>Novemeber</t>
  </si>
  <si>
    <t>2021</t>
  </si>
  <si>
    <t>2022</t>
  </si>
  <si>
    <t>2023</t>
  </si>
  <si>
    <t>2021 Generator Usage</t>
  </si>
  <si>
    <t>2021 LOAD MGMT HOURS</t>
  </si>
  <si>
    <t>2022 LOAD MGMT HOURS</t>
  </si>
  <si>
    <t>2022 Generator Usage</t>
  </si>
  <si>
    <t>6-7 PM</t>
  </si>
  <si>
    <t>2023 Generator Usage</t>
  </si>
  <si>
    <t>2023 LOAD MGMT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</si>
</sst>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3" formatCode="_(* #,##0.00_);_(* \(#,##0.00\);_(* &quot;-&quot;??_);_(@_)"/>
    <numFmt numFmtId="164" formatCode="General_)"/>
    <numFmt numFmtId="165" formatCode="0.0_)"/>
    <numFmt numFmtId="166" formatCode="h:mm;@"/>
    <numFmt numFmtId="167" formatCode="mm/dd/yy;@"/>
    <numFmt numFmtId="168" formatCode="[h]:mm"/>
    <numFmt numFmtId="169" formatCode="0.0"/>
    <numFmt numFmtId="170" formatCode="_(* #,##0_);_(* \(#,##0\);_(* &quot;-&quot;??_);_(@_)"/>
    <numFmt numFmtId="171" formatCode="m/d/yy;@"/>
    <numFmt numFmtId="172" formatCode="[$-409]h:mm\ AM/PM;@"/>
    <numFmt numFmtId="173" formatCode="[h]:mm:ss;@"/>
    <numFmt numFmtId="174" formatCode="[$-F400]h:mm:ss\ AM/PM"/>
  </numFmts>
  <fonts count="46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2"/>
      <name val="Helv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8"/>
      <name val="Arial"/>
      <family val="2"/>
    </font>
    <font>
      <sz val="10"/>
      <name val="Helv"/>
    </font>
    <font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Helv"/>
    </font>
    <font>
      <sz val="10"/>
      <color indexed="10"/>
      <name val="Helv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12"/>
      <color indexed="17"/>
      <name val="Arial"/>
      <family val="2"/>
    </font>
    <font>
      <sz val="11"/>
      <name val="Calibri"/>
      <family val="2"/>
    </font>
    <font>
      <sz val="18"/>
      <name val="Arial"/>
      <family val="2"/>
    </font>
    <font>
      <sz val="11"/>
      <name val="Arial"/>
      <family val="2"/>
    </font>
    <font>
      <sz val="12"/>
      <color rgb="FF0000FF"/>
      <name val="Arial"/>
      <family val="2"/>
    </font>
    <font>
      <b/>
      <sz val="12"/>
      <color rgb="FF000080"/>
      <name val="Arial"/>
      <family val="2"/>
    </font>
    <font>
      <b/>
      <sz val="12"/>
      <color rgb="FF008000"/>
      <name val="Arial"/>
      <family val="2"/>
    </font>
    <font>
      <sz val="11"/>
      <color rgb="FF000000"/>
      <name val="Calibri"/>
      <family val="2"/>
    </font>
    <font>
      <i/>
      <sz val="11"/>
      <color rgb="FF0000FF"/>
      <name val="Calibri"/>
      <family val="2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80"/>
      <name val="Calibri"/>
      <family val="2"/>
      <scheme val="minor"/>
    </font>
    <font>
      <sz val="11"/>
      <name val="Calibri"/>
      <family val="2"/>
      <scheme val="minor"/>
    </font>
    <font>
      <sz val="18"/>
      <color rgb="FF000000"/>
      <name val="Arial"/>
      <family val="2"/>
    </font>
    <font>
      <b/>
      <sz val="10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164" fontId="0" fillId="0" borderId="0"/>
    <xf numFmtId="43" fontId="2" fillId="0" borderId="0" applyFont="0" applyFill="0" applyBorder="0" applyAlignment="0" applyProtection="0"/>
    <xf numFmtId="0" fontId="1" fillId="0" borderId="0"/>
    <xf numFmtId="7" fontId="8" fillId="0" borderId="0"/>
    <xf numFmtId="7" fontId="8" fillId="0" borderId="0"/>
    <xf numFmtId="7" fontId="8" fillId="0" borderId="0"/>
    <xf numFmtId="0" fontId="1" fillId="0" borderId="0" applyFill="0"/>
    <xf numFmtId="0" fontId="1" fillId="18" borderId="0" applyAlignment="0"/>
  </cellStyleXfs>
  <cellXfs count="1478">
    <xf numFmtId="164" fontId="0" fillId="0" borderId="0" xfId="0"/>
    <xf numFmtId="164" fontId="5" fillId="0" borderId="0" xfId="0" applyFont="1"/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 applyProtection="1">
      <alignment horizontal="center" wrapText="1"/>
    </xf>
    <xf numFmtId="164" fontId="5" fillId="0" borderId="3" xfId="0" applyFont="1" applyBorder="1" applyAlignment="1" applyProtection="1">
      <alignment horizontal="left"/>
    </xf>
    <xf numFmtId="165" fontId="5" fillId="0" borderId="3" xfId="0" applyNumberFormat="1" applyFont="1" applyBorder="1" applyProtection="1"/>
    <xf numFmtId="164" fontId="5" fillId="0" borderId="3" xfId="0" applyFont="1" applyBorder="1" applyProtection="1"/>
    <xf numFmtId="164" fontId="5" fillId="0" borderId="4" xfId="0" applyFont="1" applyBorder="1" applyAlignment="1" applyProtection="1">
      <alignment horizontal="left"/>
    </xf>
    <xf numFmtId="165" fontId="5" fillId="0" borderId="4" xfId="0" applyNumberFormat="1" applyFont="1" applyBorder="1" applyProtection="1"/>
    <xf numFmtId="164" fontId="5" fillId="0" borderId="4" xfId="0" applyFont="1" applyBorder="1" applyProtection="1"/>
    <xf numFmtId="164" fontId="5" fillId="0" borderId="5" xfId="0" applyFont="1" applyBorder="1" applyAlignment="1" applyProtection="1">
      <alignment horizontal="left"/>
    </xf>
    <xf numFmtId="165" fontId="5" fillId="0" borderId="5" xfId="0" applyNumberFormat="1" applyFont="1" applyBorder="1" applyAlignment="1" applyProtection="1">
      <alignment vertical="center"/>
    </xf>
    <xf numFmtId="164" fontId="5" fillId="0" borderId="5" xfId="0" applyFont="1" applyBorder="1" applyAlignment="1" applyProtection="1">
      <alignment vertical="center"/>
    </xf>
    <xf numFmtId="164" fontId="4" fillId="0" borderId="5" xfId="0" applyFont="1" applyBorder="1" applyAlignment="1" applyProtection="1">
      <alignment horizontal="left" wrapText="1"/>
    </xf>
    <xf numFmtId="165" fontId="4" fillId="0" borderId="5" xfId="0" applyNumberFormat="1" applyFont="1" applyBorder="1" applyAlignment="1" applyProtection="1">
      <alignment vertical="center"/>
    </xf>
    <xf numFmtId="164" fontId="4" fillId="0" borderId="5" xfId="0" applyFont="1" applyBorder="1" applyAlignment="1" applyProtection="1">
      <alignment horizontal="center" wrapText="1"/>
    </xf>
    <xf numFmtId="164" fontId="4" fillId="0" borderId="5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 applyProtection="1">
      <alignment horizontal="left"/>
    </xf>
    <xf numFmtId="167" fontId="5" fillId="0" borderId="2" xfId="0" applyNumberFormat="1" applyFont="1" applyBorder="1" applyAlignment="1" applyProtection="1">
      <alignment horizontal="left" vertical="center"/>
    </xf>
    <xf numFmtId="164" fontId="4" fillId="0" borderId="0" xfId="0" applyFont="1"/>
    <xf numFmtId="164" fontId="4" fillId="0" borderId="5" xfId="0" applyFont="1" applyBorder="1"/>
    <xf numFmtId="1" fontId="4" fillId="0" borderId="6" xfId="0" applyNumberFormat="1" applyFont="1" applyFill="1" applyBorder="1" applyAlignment="1" applyProtection="1"/>
    <xf numFmtId="1" fontId="4" fillId="2" borderId="6" xfId="0" applyNumberFormat="1" applyFont="1" applyFill="1" applyBorder="1" applyAlignment="1" applyProtection="1"/>
    <xf numFmtId="164" fontId="4" fillId="2" borderId="5" xfId="0" applyFont="1" applyFill="1" applyBorder="1" applyAlignment="1" applyProtection="1">
      <alignment horizontal="left"/>
    </xf>
    <xf numFmtId="1" fontId="4" fillId="2" borderId="7" xfId="0" applyNumberFormat="1" applyFont="1" applyFill="1" applyBorder="1" applyAlignment="1" applyProtection="1"/>
    <xf numFmtId="169" fontId="4" fillId="0" borderId="6" xfId="0" applyNumberFormat="1" applyFont="1" applyFill="1" applyBorder="1" applyAlignment="1" applyProtection="1">
      <alignment vertical="center"/>
    </xf>
    <xf numFmtId="2" fontId="4" fillId="2" borderId="7" xfId="0" applyNumberFormat="1" applyFont="1" applyFill="1" applyBorder="1" applyProtection="1"/>
    <xf numFmtId="2" fontId="4" fillId="2" borderId="7" xfId="0" applyNumberFormat="1" applyFont="1" applyFill="1" applyBorder="1" applyAlignment="1" applyProtection="1">
      <alignment vertical="center"/>
    </xf>
    <xf numFmtId="168" fontId="4" fillId="0" borderId="7" xfId="0" applyNumberFormat="1" applyFont="1" applyFill="1" applyBorder="1" applyAlignment="1" applyProtection="1">
      <alignment horizontal="left" wrapText="1"/>
    </xf>
    <xf numFmtId="165" fontId="4" fillId="0" borderId="7" xfId="0" applyNumberFormat="1" applyFont="1" applyBorder="1" applyAlignment="1" applyProtection="1">
      <alignment vertical="center"/>
    </xf>
    <xf numFmtId="166" fontId="4" fillId="2" borderId="7" xfId="0" applyNumberFormat="1" applyFont="1" applyFill="1" applyBorder="1" applyAlignment="1">
      <alignment horizontal="left" vertical="center"/>
    </xf>
    <xf numFmtId="164" fontId="5" fillId="0" borderId="5" xfId="0" applyFont="1" applyBorder="1"/>
    <xf numFmtId="164" fontId="4" fillId="0" borderId="5" xfId="0" applyFont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wrapText="1"/>
    </xf>
    <xf numFmtId="2" fontId="5" fillId="0" borderId="5" xfId="0" applyNumberFormat="1" applyFont="1" applyFill="1" applyBorder="1" applyAlignment="1" applyProtection="1">
      <alignment horizontal="center" wrapText="1"/>
    </xf>
    <xf numFmtId="2" fontId="4" fillId="0" borderId="5" xfId="0" applyNumberFormat="1" applyFont="1" applyFill="1" applyBorder="1" applyAlignment="1" applyProtection="1">
      <alignment horizontal="center" wrapText="1"/>
    </xf>
    <xf numFmtId="1" fontId="5" fillId="0" borderId="5" xfId="0" applyNumberFormat="1" applyFont="1" applyBorder="1"/>
    <xf numFmtId="2" fontId="5" fillId="0" borderId="5" xfId="0" applyNumberFormat="1" applyFont="1" applyBorder="1" applyAlignment="1" applyProtection="1">
      <alignment horizontal="center" wrapText="1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170" fontId="4" fillId="0" borderId="5" xfId="1" applyNumberFormat="1" applyFont="1" applyBorder="1" applyAlignment="1">
      <alignment horizontal="right"/>
    </xf>
    <xf numFmtId="167" fontId="5" fillId="0" borderId="5" xfId="0" applyNumberFormat="1" applyFont="1" applyBorder="1" applyAlignment="1" applyProtection="1">
      <alignment horizontal="left" vertical="center"/>
    </xf>
    <xf numFmtId="1" fontId="4" fillId="0" borderId="6" xfId="0" applyNumberFormat="1" applyFont="1" applyFill="1" applyBorder="1" applyAlignment="1" applyProtection="1">
      <alignment vertical="center"/>
    </xf>
    <xf numFmtId="38" fontId="5" fillId="0" borderId="5" xfId="0" applyNumberFormat="1" applyFont="1" applyBorder="1"/>
    <xf numFmtId="38" fontId="4" fillId="0" borderId="5" xfId="0" applyNumberFormat="1" applyFont="1" applyBorder="1" applyAlignment="1">
      <alignment horizontal="right"/>
    </xf>
    <xf numFmtId="167" fontId="5" fillId="0" borderId="8" xfId="0" applyNumberFormat="1" applyFont="1" applyBorder="1" applyAlignment="1" applyProtection="1">
      <alignment horizontal="left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164" fontId="4" fillId="0" borderId="0" xfId="0" applyFont="1" applyBorder="1" applyAlignment="1">
      <alignment horizontal="center"/>
    </xf>
    <xf numFmtId="2" fontId="5" fillId="0" borderId="0" xfId="0" applyNumberFormat="1" applyFont="1" applyFill="1" applyBorder="1" applyAlignment="1" applyProtection="1">
      <alignment horizontal="center" wrapText="1"/>
    </xf>
    <xf numFmtId="38" fontId="5" fillId="0" borderId="0" xfId="0" applyNumberFormat="1" applyFont="1" applyBorder="1"/>
    <xf numFmtId="2" fontId="4" fillId="0" borderId="0" xfId="0" applyNumberFormat="1" applyFont="1" applyFill="1" applyBorder="1" applyAlignment="1" applyProtection="1">
      <alignment horizontal="center" wrapText="1"/>
    </xf>
    <xf numFmtId="38" fontId="4" fillId="0" borderId="0" xfId="0" applyNumberFormat="1" applyFont="1" applyBorder="1" applyAlignment="1">
      <alignment horizontal="right"/>
    </xf>
    <xf numFmtId="164" fontId="5" fillId="0" borderId="0" xfId="0" applyFont="1" applyBorder="1"/>
    <xf numFmtId="1" fontId="5" fillId="0" borderId="0" xfId="0" applyNumberFormat="1" applyFont="1" applyBorder="1"/>
    <xf numFmtId="164" fontId="4" fillId="0" borderId="0" xfId="0" applyFont="1" applyBorder="1"/>
    <xf numFmtId="170" fontId="4" fillId="0" borderId="0" xfId="1" applyNumberFormat="1" applyFont="1" applyBorder="1" applyAlignment="1">
      <alignment horizontal="right"/>
    </xf>
    <xf numFmtId="167" fontId="5" fillId="3" borderId="5" xfId="0" applyNumberFormat="1" applyFont="1" applyFill="1" applyBorder="1" applyAlignment="1" applyProtection="1">
      <alignment horizontal="left"/>
    </xf>
    <xf numFmtId="166" fontId="5" fillId="3" borderId="5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 applyProtection="1">
      <alignment horizontal="center" wrapText="1"/>
    </xf>
    <xf numFmtId="164" fontId="4" fillId="3" borderId="0" xfId="0" applyFont="1" applyFill="1"/>
    <xf numFmtId="167" fontId="4" fillId="0" borderId="5" xfId="0" applyNumberFormat="1" applyFont="1" applyBorder="1" applyAlignment="1" applyProtection="1">
      <alignment horizontal="left"/>
    </xf>
    <xf numFmtId="166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 applyProtection="1">
      <alignment horizontal="center" wrapText="1"/>
    </xf>
    <xf numFmtId="164" fontId="6" fillId="0" borderId="0" xfId="0" applyFont="1" applyAlignment="1">
      <alignment wrapText="1"/>
    </xf>
    <xf numFmtId="164" fontId="7" fillId="0" borderId="0" xfId="0" applyFont="1" applyAlignment="1">
      <alignment wrapText="1"/>
    </xf>
    <xf numFmtId="164" fontId="6" fillId="0" borderId="0" xfId="0" applyFont="1" applyBorder="1" applyAlignment="1">
      <alignment wrapText="1"/>
    </xf>
    <xf numFmtId="164" fontId="6" fillId="0" borderId="0" xfId="0" applyFont="1" applyBorder="1" applyAlignment="1">
      <alignment horizontal="right" wrapText="1"/>
    </xf>
    <xf numFmtId="167" fontId="8" fillId="0" borderId="0" xfId="0" applyNumberFormat="1" applyFont="1" applyFill="1" applyBorder="1" applyAlignment="1">
      <alignment horizontal="left" wrapText="1"/>
    </xf>
    <xf numFmtId="166" fontId="8" fillId="0" borderId="0" xfId="0" applyNumberFormat="1" applyFont="1" applyFill="1" applyBorder="1" applyAlignment="1">
      <alignment horizontal="center" wrapText="1"/>
    </xf>
    <xf numFmtId="164" fontId="4" fillId="0" borderId="0" xfId="0" applyFont="1" applyFill="1" applyBorder="1"/>
    <xf numFmtId="164" fontId="5" fillId="0" borderId="0" xfId="0" applyFont="1" applyFill="1" applyBorder="1"/>
    <xf numFmtId="167" fontId="5" fillId="0" borderId="5" xfId="0" applyNumberFormat="1" applyFont="1" applyBorder="1" applyAlignment="1">
      <alignment horizontal="left"/>
    </xf>
    <xf numFmtId="166" fontId="5" fillId="0" borderId="5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wrapText="1"/>
    </xf>
    <xf numFmtId="14" fontId="5" fillId="0" borderId="0" xfId="0" applyNumberFormat="1" applyFont="1"/>
    <xf numFmtId="14" fontId="4" fillId="0" borderId="0" xfId="0" applyNumberFormat="1" applyFont="1"/>
    <xf numFmtId="14" fontId="6" fillId="0" borderId="0" xfId="0" applyNumberFormat="1" applyFont="1" applyAlignment="1">
      <alignment wrapText="1"/>
    </xf>
    <xf numFmtId="167" fontId="5" fillId="3" borderId="5" xfId="0" applyNumberFormat="1" applyFont="1" applyFill="1" applyBorder="1" applyAlignment="1" applyProtection="1">
      <alignment horizontal="left" vertical="center"/>
    </xf>
    <xf numFmtId="164" fontId="7" fillId="0" borderId="0" xfId="0" applyFont="1" applyBorder="1" applyAlignment="1">
      <alignment wrapText="1"/>
    </xf>
    <xf numFmtId="171" fontId="5" fillId="0" borderId="5" xfId="0" applyNumberFormat="1" applyFont="1" applyBorder="1" applyAlignment="1">
      <alignment horizontal="left"/>
    </xf>
    <xf numFmtId="171" fontId="5" fillId="3" borderId="5" xfId="0" applyNumberFormat="1" applyFont="1" applyFill="1" applyBorder="1" applyAlignment="1">
      <alignment horizontal="left"/>
    </xf>
    <xf numFmtId="166" fontId="5" fillId="3" borderId="5" xfId="0" applyNumberFormat="1" applyFont="1" applyFill="1" applyBorder="1" applyAlignment="1">
      <alignment horizontal="center"/>
    </xf>
    <xf numFmtId="164" fontId="9" fillId="0" borderId="0" xfId="0" applyFont="1" applyBorder="1" applyAlignment="1">
      <alignment wrapText="1"/>
    </xf>
    <xf numFmtId="167" fontId="4" fillId="0" borderId="0" xfId="0" applyNumberFormat="1" applyFont="1" applyBorder="1" applyAlignment="1">
      <alignment wrapText="1"/>
    </xf>
    <xf numFmtId="167" fontId="5" fillId="0" borderId="3" xfId="0" applyNumberFormat="1" applyFont="1" applyBorder="1" applyAlignment="1">
      <alignment horizontal="left" wrapText="1"/>
    </xf>
    <xf numFmtId="167" fontId="5" fillId="0" borderId="9" xfId="0" applyNumberFormat="1" applyFont="1" applyBorder="1" applyAlignment="1">
      <alignment horizontal="left" wrapText="1"/>
    </xf>
    <xf numFmtId="166" fontId="5" fillId="0" borderId="10" xfId="0" applyNumberFormat="1" applyFont="1" applyBorder="1" applyAlignment="1">
      <alignment horizontal="center" wrapText="1"/>
    </xf>
    <xf numFmtId="166" fontId="5" fillId="0" borderId="11" xfId="0" applyNumberFormat="1" applyFont="1" applyBorder="1" applyAlignment="1">
      <alignment horizontal="center" wrapText="1"/>
    </xf>
    <xf numFmtId="167" fontId="5" fillId="3" borderId="9" xfId="0" applyNumberFormat="1" applyFont="1" applyFill="1" applyBorder="1" applyAlignment="1">
      <alignment horizontal="left" wrapText="1"/>
    </xf>
    <xf numFmtId="166" fontId="5" fillId="3" borderId="11" xfId="0" applyNumberFormat="1" applyFont="1" applyFill="1" applyBorder="1" applyAlignment="1">
      <alignment horizontal="center" wrapText="1"/>
    </xf>
    <xf numFmtId="164" fontId="0" fillId="0" borderId="0" xfId="0" applyBorder="1" applyAlignment="1">
      <alignment wrapText="1"/>
    </xf>
    <xf numFmtId="164" fontId="9" fillId="0" borderId="0" xfId="0" applyFont="1" applyBorder="1" applyAlignment="1">
      <alignment horizontal="center" wrapText="1"/>
    </xf>
    <xf numFmtId="164" fontId="9" fillId="0" borderId="0" xfId="0" applyFont="1" applyBorder="1" applyAlignment="1">
      <alignment horizontal="left" wrapText="1"/>
    </xf>
    <xf numFmtId="167" fontId="6" fillId="0" borderId="0" xfId="0" applyNumberFormat="1" applyFont="1" applyBorder="1" applyAlignment="1">
      <alignment horizontal="center" wrapText="1"/>
    </xf>
    <xf numFmtId="164" fontId="6" fillId="0" borderId="0" xfId="0" applyFont="1" applyBorder="1" applyAlignment="1">
      <alignment horizontal="center" wrapText="1"/>
    </xf>
    <xf numFmtId="164" fontId="10" fillId="0" borderId="0" xfId="0" applyFont="1" applyBorder="1" applyAlignment="1">
      <alignment wrapText="1"/>
    </xf>
    <xf numFmtId="167" fontId="5" fillId="3" borderId="3" xfId="0" applyNumberFormat="1" applyFont="1" applyFill="1" applyBorder="1" applyAlignment="1">
      <alignment horizontal="left" wrapText="1"/>
    </xf>
    <xf numFmtId="171" fontId="7" fillId="0" borderId="0" xfId="0" applyNumberFormat="1" applyFont="1" applyBorder="1" applyAlignment="1">
      <alignment wrapText="1"/>
    </xf>
    <xf numFmtId="166" fontId="5" fillId="3" borderId="6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 applyProtection="1">
      <alignment horizontal="left" vertical="center"/>
    </xf>
    <xf numFmtId="164" fontId="4" fillId="0" borderId="0" xfId="0" applyFont="1" applyFill="1"/>
    <xf numFmtId="2" fontId="4" fillId="4" borderId="5" xfId="0" applyNumberFormat="1" applyFont="1" applyFill="1" applyBorder="1" applyAlignment="1" applyProtection="1">
      <alignment horizontal="center" wrapText="1"/>
    </xf>
    <xf numFmtId="2" fontId="4" fillId="4" borderId="7" xfId="0" applyNumberFormat="1" applyFont="1" applyFill="1" applyBorder="1" applyProtection="1"/>
    <xf numFmtId="166" fontId="5" fillId="0" borderId="5" xfId="0" applyNumberFormat="1" applyFont="1" applyFill="1" applyBorder="1" applyAlignment="1">
      <alignment horizontal="center" vertical="center"/>
    </xf>
    <xf numFmtId="167" fontId="5" fillId="3" borderId="2" xfId="0" applyNumberFormat="1" applyFont="1" applyFill="1" applyBorder="1" applyAlignment="1" applyProtection="1">
      <alignment horizontal="left" vertical="center"/>
    </xf>
    <xf numFmtId="164" fontId="4" fillId="4" borderId="5" xfId="0" applyFont="1" applyFill="1" applyBorder="1" applyAlignment="1" applyProtection="1">
      <alignment horizontal="left"/>
    </xf>
    <xf numFmtId="1" fontId="4" fillId="4" borderId="6" xfId="0" applyNumberFormat="1" applyFont="1" applyFill="1" applyBorder="1" applyAlignment="1" applyProtection="1"/>
    <xf numFmtId="1" fontId="4" fillId="4" borderId="7" xfId="0" applyNumberFormat="1" applyFont="1" applyFill="1" applyBorder="1" applyAlignment="1" applyProtection="1"/>
    <xf numFmtId="166" fontId="4" fillId="4" borderId="7" xfId="0" applyNumberFormat="1" applyFont="1" applyFill="1" applyBorder="1" applyAlignment="1">
      <alignment horizontal="left" vertical="center"/>
    </xf>
    <xf numFmtId="2" fontId="4" fillId="4" borderId="7" xfId="0" applyNumberFormat="1" applyFont="1" applyFill="1" applyBorder="1" applyAlignment="1" applyProtection="1">
      <alignment vertical="center"/>
    </xf>
    <xf numFmtId="167" fontId="5" fillId="0" borderId="5" xfId="0" applyNumberFormat="1" applyFont="1" applyFill="1" applyBorder="1" applyAlignment="1" applyProtection="1">
      <alignment horizontal="left"/>
    </xf>
    <xf numFmtId="164" fontId="0" fillId="0" borderId="0" xfId="0" applyBorder="1"/>
    <xf numFmtId="167" fontId="7" fillId="0" borderId="0" xfId="0" applyNumberFormat="1" applyFont="1" applyBorder="1" applyAlignment="1">
      <alignment wrapText="1"/>
    </xf>
    <xf numFmtId="164" fontId="11" fillId="0" borderId="0" xfId="0" applyFont="1" applyBorder="1" applyAlignment="1">
      <alignment wrapText="1"/>
    </xf>
    <xf numFmtId="171" fontId="5" fillId="0" borderId="3" xfId="0" applyNumberFormat="1" applyFont="1" applyBorder="1" applyAlignment="1">
      <alignment horizontal="left" wrapText="1"/>
    </xf>
    <xf numFmtId="171" fontId="5" fillId="0" borderId="9" xfId="0" applyNumberFormat="1" applyFont="1" applyBorder="1" applyAlignment="1">
      <alignment horizontal="left" wrapText="1"/>
    </xf>
    <xf numFmtId="171" fontId="5" fillId="3" borderId="9" xfId="0" applyNumberFormat="1" applyFont="1" applyFill="1" applyBorder="1" applyAlignment="1">
      <alignment horizontal="left" wrapText="1"/>
    </xf>
    <xf numFmtId="164" fontId="12" fillId="0" borderId="0" xfId="0" applyFont="1" applyBorder="1" applyAlignment="1">
      <alignment wrapText="1"/>
    </xf>
    <xf numFmtId="164" fontId="12" fillId="0" borderId="0" xfId="0" applyFont="1" applyBorder="1" applyAlignment="1">
      <alignment horizontal="right" wrapText="1"/>
    </xf>
    <xf numFmtId="171" fontId="5" fillId="0" borderId="5" xfId="0" applyNumberFormat="1" applyFont="1" applyFill="1" applyBorder="1" applyAlignment="1" applyProtection="1">
      <alignment horizontal="left"/>
    </xf>
    <xf numFmtId="171" fontId="8" fillId="0" borderId="9" xfId="0" applyNumberFormat="1" applyFont="1" applyBorder="1" applyAlignment="1">
      <alignment horizontal="left" wrapText="1"/>
    </xf>
    <xf numFmtId="171" fontId="8" fillId="3" borderId="9" xfId="0" applyNumberFormat="1" applyFont="1" applyFill="1" applyBorder="1" applyAlignment="1">
      <alignment horizontal="left" wrapText="1"/>
    </xf>
    <xf numFmtId="167" fontId="4" fillId="0" borderId="0" xfId="0" applyNumberFormat="1" applyFont="1" applyFill="1" applyBorder="1" applyAlignment="1">
      <alignment wrapText="1"/>
    </xf>
    <xf numFmtId="164" fontId="0" fillId="0" borderId="0" xfId="0" applyFill="1" applyBorder="1" applyAlignment="1">
      <alignment wrapText="1"/>
    </xf>
    <xf numFmtId="164" fontId="7" fillId="0" borderId="0" xfId="0" applyFont="1" applyFill="1" applyBorder="1" applyAlignment="1">
      <alignment wrapText="1"/>
    </xf>
    <xf numFmtId="164" fontId="6" fillId="0" borderId="0" xfId="0" applyFont="1" applyFill="1" applyBorder="1" applyAlignment="1">
      <alignment wrapText="1"/>
    </xf>
    <xf numFmtId="171" fontId="6" fillId="0" borderId="0" xfId="0" applyNumberFormat="1" applyFont="1" applyBorder="1" applyAlignment="1">
      <alignment wrapText="1"/>
    </xf>
    <xf numFmtId="2" fontId="5" fillId="0" borderId="13" xfId="0" applyNumberFormat="1" applyFont="1" applyFill="1" applyBorder="1" applyAlignment="1" applyProtection="1">
      <alignment horizontal="center" wrapText="1"/>
    </xf>
    <xf numFmtId="2" fontId="5" fillId="3" borderId="13" xfId="0" applyNumberFormat="1" applyFont="1" applyFill="1" applyBorder="1" applyAlignment="1" applyProtection="1">
      <alignment horizontal="center" wrapText="1"/>
    </xf>
    <xf numFmtId="166" fontId="5" fillId="5" borderId="5" xfId="0" applyNumberFormat="1" applyFont="1" applyFill="1" applyBorder="1" applyAlignment="1">
      <alignment horizontal="center"/>
    </xf>
    <xf numFmtId="164" fontId="4" fillId="5" borderId="0" xfId="0" applyFont="1" applyFill="1"/>
    <xf numFmtId="164" fontId="4" fillId="0" borderId="8" xfId="0" applyFont="1" applyBorder="1" applyAlignment="1">
      <alignment horizontal="center" vertical="center"/>
    </xf>
    <xf numFmtId="164" fontId="0" fillId="0" borderId="0" xfId="0" applyFill="1" applyBorder="1"/>
    <xf numFmtId="166" fontId="5" fillId="5" borderId="5" xfId="0" applyNumberFormat="1" applyFont="1" applyFill="1" applyBorder="1" applyAlignment="1">
      <alignment horizontal="center" vertical="center"/>
    </xf>
    <xf numFmtId="164" fontId="4" fillId="0" borderId="8" xfId="0" applyFont="1" applyBorder="1" applyAlignment="1" applyProtection="1">
      <alignment horizontal="center" wrapText="1"/>
    </xf>
    <xf numFmtId="2" fontId="5" fillId="5" borderId="14" xfId="0" applyNumberFormat="1" applyFont="1" applyFill="1" applyBorder="1" applyAlignment="1" applyProtection="1">
      <alignment horizontal="center" wrapText="1"/>
    </xf>
    <xf numFmtId="164" fontId="4" fillId="4" borderId="15" xfId="0" applyFont="1" applyFill="1" applyBorder="1" applyAlignment="1" applyProtection="1">
      <alignment horizontal="left"/>
    </xf>
    <xf numFmtId="1" fontId="4" fillId="4" borderId="16" xfId="0" applyNumberFormat="1" applyFont="1" applyFill="1" applyBorder="1" applyAlignment="1" applyProtection="1"/>
    <xf numFmtId="1" fontId="4" fillId="4" borderId="17" xfId="0" applyNumberFormat="1" applyFont="1" applyFill="1" applyBorder="1" applyAlignment="1" applyProtection="1"/>
    <xf numFmtId="2" fontId="4" fillId="4" borderId="18" xfId="0" applyNumberFormat="1" applyFont="1" applyFill="1" applyBorder="1" applyAlignment="1" applyProtection="1">
      <alignment horizontal="center" wrapText="1"/>
    </xf>
    <xf numFmtId="164" fontId="4" fillId="0" borderId="0" xfId="0" applyFont="1" applyFill="1" applyBorder="1" applyAlignment="1" applyProtection="1">
      <alignment horizontal="left"/>
    </xf>
    <xf numFmtId="1" fontId="4" fillId="0" borderId="0" xfId="0" applyNumberFormat="1" applyFont="1" applyFill="1" applyBorder="1" applyAlignment="1" applyProtection="1"/>
    <xf numFmtId="2" fontId="4" fillId="0" borderId="0" xfId="0" applyNumberFormat="1" applyFont="1" applyFill="1" applyBorder="1" applyProtection="1"/>
    <xf numFmtId="166" fontId="4" fillId="0" borderId="0" xfId="0" applyNumberFormat="1" applyFont="1" applyFill="1" applyBorder="1" applyAlignment="1">
      <alignment horizontal="left" vertical="center"/>
    </xf>
    <xf numFmtId="164" fontId="4" fillId="4" borderId="19" xfId="0" applyFont="1" applyFill="1" applyBorder="1" applyAlignment="1" applyProtection="1">
      <alignment horizontal="left"/>
    </xf>
    <xf numFmtId="1" fontId="4" fillId="4" borderId="20" xfId="0" applyNumberFormat="1" applyFont="1" applyFill="1" applyBorder="1" applyAlignment="1" applyProtection="1"/>
    <xf numFmtId="1" fontId="4" fillId="4" borderId="21" xfId="0" applyNumberFormat="1" applyFont="1" applyFill="1" applyBorder="1" applyAlignment="1" applyProtection="1"/>
    <xf numFmtId="2" fontId="4" fillId="4" borderId="22" xfId="0" applyNumberFormat="1" applyFont="1" applyFill="1" applyBorder="1" applyAlignment="1" applyProtection="1">
      <alignment horizontal="center" wrapText="1"/>
    </xf>
    <xf numFmtId="2" fontId="4" fillId="4" borderId="17" xfId="0" applyNumberFormat="1" applyFont="1" applyFill="1" applyBorder="1" applyProtection="1"/>
    <xf numFmtId="166" fontId="4" fillId="4" borderId="17" xfId="0" applyNumberFormat="1" applyFont="1" applyFill="1" applyBorder="1" applyAlignment="1">
      <alignment horizontal="left" vertical="center"/>
    </xf>
    <xf numFmtId="2" fontId="4" fillId="4" borderId="17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164" fontId="4" fillId="0" borderId="23" xfId="0" applyFont="1" applyBorder="1" applyAlignment="1" applyProtection="1">
      <alignment horizontal="left" wrapText="1"/>
    </xf>
    <xf numFmtId="1" fontId="4" fillId="0" borderId="24" xfId="0" applyNumberFormat="1" applyFont="1" applyFill="1" applyBorder="1" applyAlignment="1" applyProtection="1"/>
    <xf numFmtId="168" fontId="4" fillId="0" borderId="25" xfId="0" applyNumberFormat="1" applyFont="1" applyFill="1" applyBorder="1" applyAlignment="1" applyProtection="1">
      <alignment horizontal="left" wrapText="1"/>
    </xf>
    <xf numFmtId="2" fontId="4" fillId="0" borderId="26" xfId="0" applyNumberFormat="1" applyFont="1" applyFill="1" applyBorder="1" applyAlignment="1" applyProtection="1">
      <alignment horizontal="center" vertical="center" wrapText="1"/>
    </xf>
    <xf numFmtId="164" fontId="4" fillId="0" borderId="15" xfId="0" applyFont="1" applyBorder="1" applyAlignment="1" applyProtection="1">
      <alignment horizontal="left" wrapText="1"/>
    </xf>
    <xf numFmtId="1" fontId="4" fillId="0" borderId="16" xfId="0" applyNumberFormat="1" applyFont="1" applyFill="1" applyBorder="1" applyAlignment="1" applyProtection="1">
      <alignment vertical="center"/>
    </xf>
    <xf numFmtId="165" fontId="4" fillId="0" borderId="17" xfId="0" applyNumberFormat="1" applyFont="1" applyBorder="1" applyAlignment="1" applyProtection="1">
      <alignment vertical="center"/>
    </xf>
    <xf numFmtId="2" fontId="4" fillId="0" borderId="18" xfId="0" applyNumberFormat="1" applyFont="1" applyFill="1" applyBorder="1" applyAlignment="1" applyProtection="1">
      <alignment horizontal="center" vertical="center" wrapText="1"/>
    </xf>
    <xf numFmtId="166" fontId="5" fillId="6" borderId="27" xfId="0" applyNumberFormat="1" applyFont="1" applyFill="1" applyBorder="1" applyAlignment="1">
      <alignment horizontal="center"/>
    </xf>
    <xf numFmtId="2" fontId="5" fillId="6" borderId="26" xfId="0" applyNumberFormat="1" applyFont="1" applyFill="1" applyBorder="1" applyAlignment="1" applyProtection="1">
      <alignment horizontal="center" wrapText="1"/>
    </xf>
    <xf numFmtId="166" fontId="5" fillId="6" borderId="5" xfId="0" applyNumberFormat="1" applyFont="1" applyFill="1" applyBorder="1" applyAlignment="1">
      <alignment horizontal="center"/>
    </xf>
    <xf numFmtId="2" fontId="5" fillId="6" borderId="14" xfId="0" applyNumberFormat="1" applyFont="1" applyFill="1" applyBorder="1" applyAlignment="1" applyProtection="1">
      <alignment horizontal="center" wrapText="1"/>
    </xf>
    <xf numFmtId="166" fontId="5" fillId="6" borderId="27" xfId="0" applyNumberFormat="1" applyFont="1" applyFill="1" applyBorder="1" applyAlignment="1">
      <alignment horizontal="center" vertical="center"/>
    </xf>
    <xf numFmtId="166" fontId="5" fillId="6" borderId="5" xfId="0" applyNumberFormat="1" applyFont="1" applyFill="1" applyBorder="1" applyAlignment="1">
      <alignment horizontal="center" vertical="center"/>
    </xf>
    <xf numFmtId="166" fontId="5" fillId="6" borderId="28" xfId="0" applyNumberFormat="1" applyFont="1" applyFill="1" applyBorder="1" applyAlignment="1">
      <alignment horizontal="center" wrapText="1"/>
    </xf>
    <xf numFmtId="166" fontId="5" fillId="6" borderId="11" xfId="0" applyNumberFormat="1" applyFont="1" applyFill="1" applyBorder="1" applyAlignment="1">
      <alignment horizontal="center" wrapText="1"/>
    </xf>
    <xf numFmtId="166" fontId="5" fillId="7" borderId="27" xfId="0" applyNumberFormat="1" applyFont="1" applyFill="1" applyBorder="1" applyAlignment="1">
      <alignment horizontal="center" vertical="center"/>
    </xf>
    <xf numFmtId="2" fontId="5" fillId="7" borderId="26" xfId="0" applyNumberFormat="1" applyFont="1" applyFill="1" applyBorder="1" applyAlignment="1" applyProtection="1">
      <alignment horizontal="center" wrapText="1"/>
    </xf>
    <xf numFmtId="166" fontId="5" fillId="7" borderId="5" xfId="0" applyNumberFormat="1" applyFont="1" applyFill="1" applyBorder="1" applyAlignment="1">
      <alignment horizontal="center" vertical="center"/>
    </xf>
    <xf numFmtId="2" fontId="5" fillId="7" borderId="14" xfId="0" applyNumberFormat="1" applyFont="1" applyFill="1" applyBorder="1" applyAlignment="1" applyProtection="1">
      <alignment horizontal="center" wrapText="1"/>
    </xf>
    <xf numFmtId="166" fontId="5" fillId="7" borderId="29" xfId="0" applyNumberFormat="1" applyFont="1" applyFill="1" applyBorder="1" applyAlignment="1">
      <alignment horizontal="center" vertical="center"/>
    </xf>
    <xf numFmtId="2" fontId="5" fillId="7" borderId="18" xfId="0" applyNumberFormat="1" applyFont="1" applyFill="1" applyBorder="1" applyAlignment="1" applyProtection="1">
      <alignment horizontal="center" wrapText="1"/>
    </xf>
    <xf numFmtId="166" fontId="5" fillId="7" borderId="28" xfId="0" applyNumberFormat="1" applyFont="1" applyFill="1" applyBorder="1" applyAlignment="1">
      <alignment horizontal="center" wrapText="1"/>
    </xf>
    <xf numFmtId="2" fontId="5" fillId="7" borderId="30" xfId="0" applyNumberFormat="1" applyFont="1" applyFill="1" applyBorder="1" applyAlignment="1" applyProtection="1">
      <alignment horizontal="center" wrapText="1"/>
    </xf>
    <xf numFmtId="166" fontId="5" fillId="7" borderId="11" xfId="0" applyNumberFormat="1" applyFont="1" applyFill="1" applyBorder="1" applyAlignment="1">
      <alignment horizontal="center" wrapText="1"/>
    </xf>
    <xf numFmtId="2" fontId="5" fillId="7" borderId="31" xfId="0" applyNumberFormat="1" applyFont="1" applyFill="1" applyBorder="1" applyAlignment="1" applyProtection="1">
      <alignment horizontal="center" wrapText="1"/>
    </xf>
    <xf numFmtId="166" fontId="5" fillId="5" borderId="27" xfId="0" applyNumberFormat="1" applyFont="1" applyFill="1" applyBorder="1" applyAlignment="1">
      <alignment horizontal="center" vertical="center"/>
    </xf>
    <xf numFmtId="2" fontId="5" fillId="5" borderId="26" xfId="0" applyNumberFormat="1" applyFont="1" applyFill="1" applyBorder="1" applyAlignment="1" applyProtection="1">
      <alignment horizontal="center" wrapText="1"/>
    </xf>
    <xf numFmtId="49" fontId="13" fillId="0" borderId="5" xfId="0" applyNumberFormat="1" applyFont="1" applyBorder="1" applyAlignment="1">
      <alignment horizontal="right"/>
    </xf>
    <xf numFmtId="49" fontId="13" fillId="3" borderId="5" xfId="0" applyNumberFormat="1" applyFont="1" applyFill="1" applyBorder="1"/>
    <xf numFmtId="49" fontId="13" fillId="0" borderId="5" xfId="0" applyNumberFormat="1" applyFont="1" applyBorder="1"/>
    <xf numFmtId="1" fontId="13" fillId="0" borderId="5" xfId="0" applyNumberFormat="1" applyFont="1" applyBorder="1" applyAlignment="1">
      <alignment horizontal="right"/>
    </xf>
    <xf numFmtId="49" fontId="0" fillId="0" borderId="5" xfId="0" applyNumberFormat="1" applyBorder="1"/>
    <xf numFmtId="49" fontId="0" fillId="3" borderId="5" xfId="0" applyNumberFormat="1" applyFill="1" applyBorder="1"/>
    <xf numFmtId="167" fontId="13" fillId="0" borderId="5" xfId="0" applyNumberFormat="1" applyFont="1" applyBorder="1" applyAlignment="1">
      <alignment horizontal="center"/>
    </xf>
    <xf numFmtId="164" fontId="13" fillId="0" borderId="5" xfId="0" applyFont="1" applyBorder="1" applyAlignment="1">
      <alignment horizontal="center"/>
    </xf>
    <xf numFmtId="164" fontId="13" fillId="3" borderId="5" xfId="0" applyFont="1" applyFill="1" applyBorder="1" applyAlignment="1">
      <alignment horizontal="center"/>
    </xf>
    <xf numFmtId="167" fontId="0" fillId="0" borderId="5" xfId="0" applyNumberFormat="1" applyBorder="1"/>
    <xf numFmtId="164" fontId="0" fillId="0" borderId="5" xfId="0" applyBorder="1" applyAlignment="1">
      <alignment horizontal="right"/>
    </xf>
    <xf numFmtId="164" fontId="0" fillId="3" borderId="5" xfId="0" applyFill="1" applyBorder="1"/>
    <xf numFmtId="164" fontId="0" fillId="3" borderId="5" xfId="0" applyFill="1" applyBorder="1" applyAlignment="1">
      <alignment horizontal="right"/>
    </xf>
    <xf numFmtId="167" fontId="14" fillId="0" borderId="5" xfId="0" applyNumberFormat="1" applyFont="1" applyFill="1" applyBorder="1" applyAlignment="1">
      <alignment horizontal="right"/>
    </xf>
    <xf numFmtId="164" fontId="14" fillId="0" borderId="5" xfId="0" applyFont="1" applyFill="1" applyBorder="1" applyAlignment="1">
      <alignment horizontal="right"/>
    </xf>
    <xf numFmtId="164" fontId="14" fillId="8" borderId="5" xfId="0" applyFont="1" applyFill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" fontId="0" fillId="0" borderId="5" xfId="0" applyNumberFormat="1" applyBorder="1" applyAlignment="1">
      <alignment horizontal="right"/>
    </xf>
    <xf numFmtId="16" fontId="0" fillId="3" borderId="5" xfId="0" applyNumberFormat="1" applyFill="1" applyBorder="1" applyAlignment="1">
      <alignment horizontal="right"/>
    </xf>
    <xf numFmtId="164" fontId="0" fillId="0" borderId="0" xfId="0" applyFill="1" applyBorder="1" applyAlignment="1">
      <alignment horizontal="right"/>
    </xf>
    <xf numFmtId="167" fontId="0" fillId="0" borderId="0" xfId="0" applyNumberFormat="1" applyFill="1" applyBorder="1"/>
    <xf numFmtId="16" fontId="0" fillId="0" borderId="0" xfId="0" applyNumberFormat="1" applyFill="1" applyBorder="1" applyAlignment="1">
      <alignment horizontal="right"/>
    </xf>
    <xf numFmtId="164" fontId="0" fillId="0" borderId="32" xfId="0" applyBorder="1"/>
    <xf numFmtId="164" fontId="0" fillId="0" borderId="33" xfId="0" applyBorder="1"/>
    <xf numFmtId="164" fontId="0" fillId="0" borderId="34" xfId="0" applyBorder="1"/>
    <xf numFmtId="49" fontId="13" fillId="0" borderId="35" xfId="0" applyNumberFormat="1" applyFont="1" applyBorder="1" applyAlignment="1">
      <alignment horizontal="right"/>
    </xf>
    <xf numFmtId="49" fontId="0" fillId="0" borderId="14" xfId="0" applyNumberFormat="1" applyBorder="1"/>
    <xf numFmtId="167" fontId="13" fillId="0" borderId="35" xfId="0" applyNumberFormat="1" applyFont="1" applyBorder="1" applyAlignment="1">
      <alignment horizontal="center"/>
    </xf>
    <xf numFmtId="164" fontId="13" fillId="0" borderId="14" xfId="0" applyFont="1" applyBorder="1" applyAlignment="1">
      <alignment horizontal="center"/>
    </xf>
    <xf numFmtId="167" fontId="0" fillId="0" borderId="35" xfId="0" applyNumberFormat="1" applyBorder="1"/>
    <xf numFmtId="164" fontId="0" fillId="0" borderId="14" xfId="0" applyBorder="1" applyAlignment="1">
      <alignment horizontal="right"/>
    </xf>
    <xf numFmtId="164" fontId="14" fillId="0" borderId="14" xfId="0" applyFont="1" applyFill="1" applyBorder="1" applyAlignment="1">
      <alignment horizontal="right"/>
    </xf>
    <xf numFmtId="16" fontId="0" fillId="0" borderId="14" xfId="0" applyNumberFormat="1" applyBorder="1" applyAlignment="1">
      <alignment horizontal="right"/>
    </xf>
    <xf numFmtId="167" fontId="0" fillId="0" borderId="36" xfId="0" applyNumberFormat="1" applyBorder="1"/>
    <xf numFmtId="16" fontId="0" fillId="0" borderId="37" xfId="0" applyNumberFormat="1" applyBorder="1" applyAlignment="1">
      <alignment horizontal="right"/>
    </xf>
    <xf numFmtId="167" fontId="0" fillId="0" borderId="15" xfId="0" applyNumberFormat="1" applyBorder="1"/>
    <xf numFmtId="164" fontId="0" fillId="0" borderId="29" xfId="0" applyBorder="1" applyAlignment="1">
      <alignment horizontal="right"/>
    </xf>
    <xf numFmtId="164" fontId="0" fillId="3" borderId="29" xfId="0" applyFill="1" applyBorder="1"/>
    <xf numFmtId="167" fontId="0" fillId="0" borderId="29" xfId="0" applyNumberFormat="1" applyBorder="1"/>
    <xf numFmtId="16" fontId="0" fillId="0" borderId="29" xfId="0" applyNumberFormat="1" applyBorder="1" applyAlignment="1">
      <alignment horizontal="right"/>
    </xf>
    <xf numFmtId="16" fontId="0" fillId="3" borderId="29" xfId="0" applyNumberFormat="1" applyFill="1" applyBorder="1" applyAlignment="1">
      <alignment horizontal="right"/>
    </xf>
    <xf numFmtId="16" fontId="0" fillId="0" borderId="18" xfId="0" applyNumberFormat="1" applyBorder="1" applyAlignment="1">
      <alignment horizontal="right"/>
    </xf>
    <xf numFmtId="164" fontId="16" fillId="9" borderId="0" xfId="0" applyFont="1" applyFill="1"/>
    <xf numFmtId="171" fontId="17" fillId="9" borderId="0" xfId="0" applyNumberFormat="1" applyFont="1" applyFill="1" applyBorder="1" applyAlignment="1">
      <alignment wrapText="1"/>
    </xf>
    <xf numFmtId="164" fontId="4" fillId="0" borderId="35" xfId="0" applyFont="1" applyBorder="1" applyAlignment="1">
      <alignment horizontal="center"/>
    </xf>
    <xf numFmtId="164" fontId="4" fillId="0" borderId="14" xfId="0" applyFont="1" applyBorder="1" applyAlignment="1">
      <alignment horizontal="center"/>
    </xf>
    <xf numFmtId="164" fontId="5" fillId="0" borderId="35" xfId="0" applyFont="1" applyBorder="1"/>
    <xf numFmtId="164" fontId="5" fillId="0" borderId="14" xfId="0" applyFont="1" applyBorder="1"/>
    <xf numFmtId="164" fontId="4" fillId="0" borderId="15" xfId="0" applyFont="1" applyBorder="1"/>
    <xf numFmtId="2" fontId="4" fillId="0" borderId="29" xfId="0" applyNumberFormat="1" applyFont="1" applyFill="1" applyBorder="1" applyAlignment="1" applyProtection="1">
      <alignment horizontal="center" wrapText="1"/>
    </xf>
    <xf numFmtId="164" fontId="4" fillId="0" borderId="18" xfId="0" applyFont="1" applyBorder="1"/>
    <xf numFmtId="164" fontId="18" fillId="0" borderId="0" xfId="0" applyFont="1" applyBorder="1" applyAlignment="1">
      <alignment horizontal="center"/>
    </xf>
    <xf numFmtId="164" fontId="8" fillId="0" borderId="0" xfId="0" applyFont="1" applyBorder="1"/>
    <xf numFmtId="164" fontId="8" fillId="0" borderId="0" xfId="0" applyFont="1" applyBorder="1" applyAlignment="1">
      <alignment horizontal="center"/>
    </xf>
    <xf numFmtId="164" fontId="19" fillId="0" borderId="0" xfId="0" applyFont="1" applyBorder="1"/>
    <xf numFmtId="164" fontId="20" fillId="0" borderId="0" xfId="0" applyFont="1" applyBorder="1" applyAlignment="1">
      <alignment horizontal="right"/>
    </xf>
    <xf numFmtId="164" fontId="9" fillId="0" borderId="0" xfId="0" applyFont="1" applyAlignment="1">
      <alignment wrapText="1"/>
    </xf>
    <xf numFmtId="166" fontId="5" fillId="5" borderId="27" xfId="0" applyNumberFormat="1" applyFont="1" applyFill="1" applyBorder="1" applyAlignment="1">
      <alignment horizontal="center"/>
    </xf>
    <xf numFmtId="171" fontId="4" fillId="5" borderId="38" xfId="0" applyNumberFormat="1" applyFont="1" applyFill="1" applyBorder="1" applyAlignment="1">
      <alignment wrapText="1"/>
    </xf>
    <xf numFmtId="171" fontId="18" fillId="6" borderId="39" xfId="0" applyNumberFormat="1" applyFont="1" applyFill="1" applyBorder="1" applyAlignment="1">
      <alignment wrapText="1"/>
    </xf>
    <xf numFmtId="171" fontId="18" fillId="6" borderId="38" xfId="0" applyNumberFormat="1" applyFont="1" applyFill="1" applyBorder="1" applyAlignment="1">
      <alignment wrapText="1"/>
    </xf>
    <xf numFmtId="171" fontId="18" fillId="5" borderId="38" xfId="0" applyNumberFormat="1" applyFont="1" applyFill="1" applyBorder="1" applyAlignment="1">
      <alignment wrapText="1"/>
    </xf>
    <xf numFmtId="171" fontId="18" fillId="7" borderId="39" xfId="0" applyNumberFormat="1" applyFont="1" applyFill="1" applyBorder="1" applyAlignment="1">
      <alignment wrapText="1"/>
    </xf>
    <xf numFmtId="171" fontId="18" fillId="7" borderId="38" xfId="0" applyNumberFormat="1" applyFont="1" applyFill="1" applyBorder="1" applyAlignment="1">
      <alignment wrapText="1"/>
    </xf>
    <xf numFmtId="171" fontId="18" fillId="7" borderId="40" xfId="0" applyNumberFormat="1" applyFont="1" applyFill="1" applyBorder="1" applyAlignment="1">
      <alignment wrapText="1"/>
    </xf>
    <xf numFmtId="171" fontId="18" fillId="5" borderId="35" xfId="0" applyNumberFormat="1" applyFont="1" applyFill="1" applyBorder="1" applyAlignment="1">
      <alignment wrapText="1"/>
    </xf>
    <xf numFmtId="171" fontId="18" fillId="7" borderId="41" xfId="0" applyNumberFormat="1" applyFont="1" applyFill="1" applyBorder="1" applyAlignment="1">
      <alignment wrapText="1"/>
    </xf>
    <xf numFmtId="171" fontId="18" fillId="5" borderId="39" xfId="0" applyNumberFormat="1" applyFont="1" applyFill="1" applyBorder="1" applyAlignment="1">
      <alignment wrapText="1"/>
    </xf>
    <xf numFmtId="171" fontId="4" fillId="7" borderId="39" xfId="0" applyNumberFormat="1" applyFont="1" applyFill="1" applyBorder="1" applyAlignment="1">
      <alignment horizontal="right" wrapText="1"/>
    </xf>
    <xf numFmtId="171" fontId="4" fillId="5" borderId="38" xfId="0" applyNumberFormat="1" applyFont="1" applyFill="1" applyBorder="1" applyAlignment="1">
      <alignment horizontal="right" wrapText="1"/>
    </xf>
    <xf numFmtId="171" fontId="4" fillId="7" borderId="42" xfId="0" applyNumberFormat="1" applyFont="1" applyFill="1" applyBorder="1" applyAlignment="1">
      <alignment horizontal="right" vertical="center" wrapText="1"/>
    </xf>
    <xf numFmtId="171" fontId="4" fillId="6" borderId="39" xfId="0" applyNumberFormat="1" applyFont="1" applyFill="1" applyBorder="1" applyAlignment="1">
      <alignment wrapText="1"/>
    </xf>
    <xf numFmtId="171" fontId="4" fillId="6" borderId="38" xfId="0" applyNumberFormat="1" applyFont="1" applyFill="1" applyBorder="1" applyAlignment="1">
      <alignment wrapText="1"/>
    </xf>
    <xf numFmtId="164" fontId="4" fillId="0" borderId="0" xfId="0" applyFont="1" applyFill="1" applyBorder="1" applyAlignment="1">
      <alignment wrapText="1"/>
    </xf>
    <xf numFmtId="167" fontId="4" fillId="6" borderId="39" xfId="0" applyNumberFormat="1" applyFont="1" applyFill="1" applyBorder="1" applyAlignment="1">
      <alignment horizontal="right" wrapText="1"/>
    </xf>
    <xf numFmtId="167" fontId="4" fillId="6" borderId="38" xfId="0" applyNumberFormat="1" applyFont="1" applyFill="1" applyBorder="1" applyAlignment="1">
      <alignment horizontal="right" wrapText="1"/>
    </xf>
    <xf numFmtId="167" fontId="4" fillId="5" borderId="38" xfId="0" applyNumberFormat="1" applyFont="1" applyFill="1" applyBorder="1" applyAlignment="1">
      <alignment horizontal="right" wrapText="1"/>
    </xf>
    <xf numFmtId="166" fontId="5" fillId="5" borderId="11" xfId="0" applyNumberFormat="1" applyFont="1" applyFill="1" applyBorder="1" applyAlignment="1">
      <alignment horizontal="center" wrapText="1"/>
    </xf>
    <xf numFmtId="171" fontId="4" fillId="5" borderId="42" xfId="0" applyNumberFormat="1" applyFont="1" applyFill="1" applyBorder="1" applyAlignment="1">
      <alignment horizontal="right" vertical="center" wrapText="1"/>
    </xf>
    <xf numFmtId="171" fontId="18" fillId="0" borderId="0" xfId="0" applyNumberFormat="1" applyFont="1" applyBorder="1" applyAlignment="1">
      <alignment horizontal="center"/>
    </xf>
    <xf numFmtId="171" fontId="8" fillId="0" borderId="0" xfId="0" applyNumberFormat="1" applyFont="1" applyBorder="1"/>
    <xf numFmtId="164" fontId="8" fillId="0" borderId="0" xfId="0" applyFont="1" applyBorder="1" applyAlignment="1">
      <alignment horizontal="right"/>
    </xf>
    <xf numFmtId="171" fontId="0" fillId="0" borderId="0" xfId="0" applyNumberFormat="1" applyBorder="1"/>
    <xf numFmtId="167" fontId="4" fillId="7" borderId="38" xfId="0" applyNumberFormat="1" applyFont="1" applyFill="1" applyBorder="1" applyAlignment="1">
      <alignment horizontal="right" wrapText="1"/>
    </xf>
    <xf numFmtId="2" fontId="5" fillId="0" borderId="5" xfId="0" applyNumberFormat="1" applyFont="1" applyFill="1" applyBorder="1" applyAlignment="1" applyProtection="1">
      <alignment horizontal="right" wrapText="1"/>
    </xf>
    <xf numFmtId="167" fontId="4" fillId="7" borderId="39" xfId="0" applyNumberFormat="1" applyFont="1" applyFill="1" applyBorder="1" applyAlignment="1">
      <alignment horizontal="right" wrapText="1"/>
    </xf>
    <xf numFmtId="166" fontId="5" fillId="10" borderId="5" xfId="0" applyNumberFormat="1" applyFont="1" applyFill="1" applyBorder="1" applyAlignment="1">
      <alignment horizontal="center"/>
    </xf>
    <xf numFmtId="171" fontId="18" fillId="10" borderId="38" xfId="0" applyNumberFormat="1" applyFont="1" applyFill="1" applyBorder="1" applyAlignment="1">
      <alignment wrapText="1"/>
    </xf>
    <xf numFmtId="2" fontId="5" fillId="10" borderId="14" xfId="0" applyNumberFormat="1" applyFont="1" applyFill="1" applyBorder="1" applyAlignment="1" applyProtection="1">
      <alignment horizontal="center" wrapText="1"/>
    </xf>
    <xf numFmtId="164" fontId="4" fillId="11" borderId="0" xfId="0" applyFont="1" applyFill="1"/>
    <xf numFmtId="171" fontId="18" fillId="11" borderId="38" xfId="0" applyNumberFormat="1" applyFont="1" applyFill="1" applyBorder="1" applyAlignment="1">
      <alignment wrapText="1"/>
    </xf>
    <xf numFmtId="166" fontId="5" fillId="11" borderId="2" xfId="0" applyNumberFormat="1" applyFont="1" applyFill="1" applyBorder="1" applyAlignment="1">
      <alignment horizontal="center"/>
    </xf>
    <xf numFmtId="2" fontId="5" fillId="11" borderId="43" xfId="0" applyNumberFormat="1" applyFont="1" applyFill="1" applyBorder="1" applyAlignment="1" applyProtection="1">
      <alignment horizontal="center" wrapText="1"/>
    </xf>
    <xf numFmtId="166" fontId="5" fillId="11" borderId="5" xfId="0" applyNumberFormat="1" applyFont="1" applyFill="1" applyBorder="1" applyAlignment="1">
      <alignment horizontal="center" vertical="center"/>
    </xf>
    <xf numFmtId="2" fontId="5" fillId="11" borderId="14" xfId="0" applyNumberFormat="1" applyFont="1" applyFill="1" applyBorder="1" applyAlignment="1" applyProtection="1">
      <alignment horizontal="center" wrapText="1"/>
    </xf>
    <xf numFmtId="171" fontId="18" fillId="10" borderId="39" xfId="0" applyNumberFormat="1" applyFont="1" applyFill="1" applyBorder="1" applyAlignment="1">
      <alignment wrapText="1"/>
    </xf>
    <xf numFmtId="166" fontId="5" fillId="10" borderId="27" xfId="0" applyNumberFormat="1" applyFont="1" applyFill="1" applyBorder="1" applyAlignment="1">
      <alignment horizontal="center" vertical="center"/>
    </xf>
    <xf numFmtId="2" fontId="5" fillId="10" borderId="26" xfId="0" applyNumberFormat="1" applyFont="1" applyFill="1" applyBorder="1" applyAlignment="1" applyProtection="1">
      <alignment horizontal="center" wrapText="1"/>
    </xf>
    <xf numFmtId="166" fontId="5" fillId="10" borderId="2" xfId="0" applyNumberFormat="1" applyFont="1" applyFill="1" applyBorder="1" applyAlignment="1">
      <alignment horizontal="center" vertical="center"/>
    </xf>
    <xf numFmtId="2" fontId="5" fillId="10" borderId="43" xfId="0" applyNumberFormat="1" applyFont="1" applyFill="1" applyBorder="1" applyAlignment="1" applyProtection="1">
      <alignment horizontal="center" wrapText="1"/>
    </xf>
    <xf numFmtId="166" fontId="5" fillId="7" borderId="2" xfId="0" applyNumberFormat="1" applyFont="1" applyFill="1" applyBorder="1" applyAlignment="1">
      <alignment horizontal="center" vertical="center"/>
    </xf>
    <xf numFmtId="2" fontId="5" fillId="7" borderId="43" xfId="0" applyNumberFormat="1" applyFont="1" applyFill="1" applyBorder="1" applyAlignment="1" applyProtection="1">
      <alignment horizontal="center" wrapText="1"/>
    </xf>
    <xf numFmtId="164" fontId="16" fillId="0" borderId="0" xfId="0" applyFont="1" applyFill="1"/>
    <xf numFmtId="166" fontId="5" fillId="5" borderId="2" xfId="0" applyNumberFormat="1" applyFont="1" applyFill="1" applyBorder="1" applyAlignment="1">
      <alignment horizontal="center" vertical="center"/>
    </xf>
    <xf numFmtId="164" fontId="4" fillId="4" borderId="15" xfId="0" applyFont="1" applyFill="1" applyBorder="1" applyAlignment="1" applyProtection="1">
      <alignment horizontal="center"/>
    </xf>
    <xf numFmtId="164" fontId="4" fillId="4" borderId="19" xfId="0" applyFont="1" applyFill="1" applyBorder="1" applyAlignment="1" applyProtection="1">
      <alignment horizontal="center"/>
    </xf>
    <xf numFmtId="164" fontId="24" fillId="0" borderId="0" xfId="0" applyFont="1" applyBorder="1"/>
    <xf numFmtId="166" fontId="5" fillId="10" borderId="27" xfId="0" applyNumberFormat="1" applyFont="1" applyFill="1" applyBorder="1" applyAlignment="1">
      <alignment horizontal="center"/>
    </xf>
    <xf numFmtId="166" fontId="5" fillId="10" borderId="25" xfId="0" applyNumberFormat="1" applyFont="1" applyFill="1" applyBorder="1" applyAlignment="1">
      <alignment horizontal="center"/>
    </xf>
    <xf numFmtId="166" fontId="5" fillId="6" borderId="7" xfId="0" applyNumberFormat="1" applyFont="1" applyFill="1" applyBorder="1" applyAlignment="1">
      <alignment horizontal="center"/>
    </xf>
    <xf numFmtId="2" fontId="8" fillId="10" borderId="26" xfId="0" applyNumberFormat="1" applyFont="1" applyFill="1" applyBorder="1" applyAlignment="1">
      <alignment horizontal="center"/>
    </xf>
    <xf numFmtId="2" fontId="8" fillId="10" borderId="14" xfId="0" applyNumberFormat="1" applyFont="1" applyFill="1" applyBorder="1" applyAlignment="1">
      <alignment horizontal="center"/>
    </xf>
    <xf numFmtId="171" fontId="18" fillId="10" borderId="23" xfId="0" applyNumberFormat="1" applyFont="1" applyFill="1" applyBorder="1" applyAlignment="1">
      <alignment horizontal="right"/>
    </xf>
    <xf numFmtId="171" fontId="18" fillId="10" borderId="35" xfId="0" applyNumberFormat="1" applyFont="1" applyFill="1" applyBorder="1" applyAlignment="1">
      <alignment horizontal="right"/>
    </xf>
    <xf numFmtId="164" fontId="4" fillId="12" borderId="0" xfId="0" applyFont="1" applyFill="1"/>
    <xf numFmtId="171" fontId="18" fillId="12" borderId="35" xfId="0" applyNumberFormat="1" applyFont="1" applyFill="1" applyBorder="1" applyAlignment="1">
      <alignment horizontal="right"/>
    </xf>
    <xf numFmtId="166" fontId="5" fillId="12" borderId="7" xfId="0" applyNumberFormat="1" applyFont="1" applyFill="1" applyBorder="1" applyAlignment="1">
      <alignment horizontal="center"/>
    </xf>
    <xf numFmtId="166" fontId="5" fillId="12" borderId="5" xfId="0" applyNumberFormat="1" applyFont="1" applyFill="1" applyBorder="1" applyAlignment="1">
      <alignment horizontal="center"/>
    </xf>
    <xf numFmtId="2" fontId="8" fillId="12" borderId="14" xfId="0" applyNumberFormat="1" applyFont="1" applyFill="1" applyBorder="1" applyAlignment="1">
      <alignment horizontal="center"/>
    </xf>
    <xf numFmtId="164" fontId="8" fillId="0" borderId="0" xfId="0" applyFont="1" applyFill="1" applyBorder="1" applyAlignment="1">
      <alignment horizontal="right"/>
    </xf>
    <xf numFmtId="171" fontId="4" fillId="7" borderId="38" xfId="0" applyNumberFormat="1" applyFont="1" applyFill="1" applyBorder="1" applyAlignment="1">
      <alignment horizontal="right" wrapText="1"/>
    </xf>
    <xf numFmtId="2" fontId="5" fillId="13" borderId="43" xfId="0" applyNumberFormat="1" applyFont="1" applyFill="1" applyBorder="1" applyAlignment="1" applyProtection="1">
      <alignment horizontal="center" wrapText="1"/>
    </xf>
    <xf numFmtId="171" fontId="4" fillId="13" borderId="38" xfId="0" applyNumberFormat="1" applyFont="1" applyFill="1" applyBorder="1" applyAlignment="1">
      <alignment horizontal="right" wrapText="1"/>
    </xf>
    <xf numFmtId="166" fontId="5" fillId="13" borderId="5" xfId="0" applyNumberFormat="1" applyFont="1" applyFill="1" applyBorder="1" applyAlignment="1">
      <alignment horizontal="center" vertical="center"/>
    </xf>
    <xf numFmtId="2" fontId="5" fillId="13" borderId="14" xfId="0" applyNumberFormat="1" applyFont="1" applyFill="1" applyBorder="1" applyAlignment="1" applyProtection="1">
      <alignment horizontal="center" wrapText="1"/>
    </xf>
    <xf numFmtId="171" fontId="4" fillId="12" borderId="38" xfId="0" applyNumberFormat="1" applyFont="1" applyFill="1" applyBorder="1" applyAlignment="1">
      <alignment horizontal="right" wrapText="1"/>
    </xf>
    <xf numFmtId="166" fontId="5" fillId="12" borderId="2" xfId="0" applyNumberFormat="1" applyFont="1" applyFill="1" applyBorder="1" applyAlignment="1">
      <alignment horizontal="center" vertical="center"/>
    </xf>
    <xf numFmtId="2" fontId="5" fillId="12" borderId="43" xfId="0" applyNumberFormat="1" applyFont="1" applyFill="1" applyBorder="1" applyAlignment="1" applyProtection="1">
      <alignment horizontal="center" wrapText="1"/>
    </xf>
    <xf numFmtId="164" fontId="25" fillId="0" borderId="0" xfId="0" applyFont="1" applyBorder="1" applyAlignment="1">
      <alignment horizontal="center"/>
    </xf>
    <xf numFmtId="164" fontId="25" fillId="0" borderId="0" xfId="0" applyFont="1" applyBorder="1"/>
    <xf numFmtId="171" fontId="18" fillId="10" borderId="88" xfId="0" applyNumberFormat="1" applyFont="1" applyFill="1" applyBorder="1" applyAlignment="1">
      <alignment horizontal="center"/>
    </xf>
    <xf numFmtId="171" fontId="18" fillId="10" borderId="89" xfId="0" applyNumberFormat="1" applyFont="1" applyFill="1" applyBorder="1" applyAlignment="1">
      <alignment horizontal="center"/>
    </xf>
    <xf numFmtId="2" fontId="4" fillId="4" borderId="21" xfId="0" applyNumberFormat="1" applyFont="1" applyFill="1" applyBorder="1" applyProtection="1"/>
    <xf numFmtId="171" fontId="18" fillId="11" borderId="89" xfId="0" applyNumberFormat="1" applyFont="1" applyFill="1" applyBorder="1" applyAlignment="1">
      <alignment horizontal="center"/>
    </xf>
    <xf numFmtId="164" fontId="4" fillId="0" borderId="44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64" fontId="4" fillId="0" borderId="43" xfId="0" applyFont="1" applyBorder="1" applyAlignment="1">
      <alignment horizontal="center"/>
    </xf>
    <xf numFmtId="49" fontId="13" fillId="0" borderId="44" xfId="0" applyNumberFormat="1" applyFont="1" applyBorder="1" applyAlignment="1">
      <alignment horizontal="right"/>
    </xf>
    <xf numFmtId="49" fontId="13" fillId="0" borderId="2" xfId="0" applyNumberFormat="1" applyFont="1" applyBorder="1" applyAlignment="1">
      <alignment horizontal="right"/>
    </xf>
    <xf numFmtId="49" fontId="13" fillId="3" borderId="2" xfId="0" applyNumberFormat="1" applyFont="1" applyFill="1" applyBorder="1"/>
    <xf numFmtId="49" fontId="13" fillId="0" borderId="2" xfId="0" applyNumberFormat="1" applyFont="1" applyBorder="1"/>
    <xf numFmtId="1" fontId="13" fillId="0" borderId="2" xfId="0" applyNumberFormat="1" applyFont="1" applyBorder="1" applyAlignment="1">
      <alignment horizontal="right"/>
    </xf>
    <xf numFmtId="49" fontId="0" fillId="0" borderId="2" xfId="0" applyNumberFormat="1" applyBorder="1"/>
    <xf numFmtId="49" fontId="0" fillId="3" borderId="2" xfId="0" applyNumberFormat="1" applyFill="1" applyBorder="1"/>
    <xf numFmtId="49" fontId="0" fillId="0" borderId="43" xfId="0" applyNumberFormat="1" applyBorder="1"/>
    <xf numFmtId="166" fontId="5" fillId="11" borderId="11" xfId="0" applyNumberFormat="1" applyFont="1" applyFill="1" applyBorder="1" applyAlignment="1">
      <alignment horizontal="center" wrapText="1"/>
    </xf>
    <xf numFmtId="164" fontId="25" fillId="0" borderId="0" xfId="0" applyFont="1" applyAlignment="1">
      <alignment horizontal="center"/>
    </xf>
    <xf numFmtId="164" fontId="21" fillId="0" borderId="0" xfId="0" applyFont="1"/>
    <xf numFmtId="164" fontId="25" fillId="0" borderId="0" xfId="0" applyFont="1"/>
    <xf numFmtId="164" fontId="26" fillId="0" borderId="0" xfId="0" applyFont="1"/>
    <xf numFmtId="164" fontId="26" fillId="0" borderId="0" xfId="0" applyFont="1" applyAlignment="1">
      <alignment horizontal="right"/>
    </xf>
    <xf numFmtId="164" fontId="26" fillId="0" borderId="0" xfId="0" applyFont="1"/>
    <xf numFmtId="2" fontId="5" fillId="7" borderId="45" xfId="0" applyNumberFormat="1" applyFont="1" applyFill="1" applyBorder="1" applyAlignment="1" applyProtection="1">
      <alignment horizontal="center" wrapText="1"/>
    </xf>
    <xf numFmtId="2" fontId="5" fillId="13" borderId="45" xfId="0" applyNumberFormat="1" applyFont="1" applyFill="1" applyBorder="1" applyAlignment="1" applyProtection="1">
      <alignment horizontal="center" wrapText="1"/>
    </xf>
    <xf numFmtId="171" fontId="18" fillId="13" borderId="23" xfId="0" applyNumberFormat="1" applyFont="1" applyFill="1" applyBorder="1" applyAlignment="1">
      <alignment horizontal="center"/>
    </xf>
    <xf numFmtId="171" fontId="18" fillId="13" borderId="35" xfId="0" applyNumberFormat="1" applyFont="1" applyFill="1" applyBorder="1" applyAlignment="1">
      <alignment horizontal="center"/>
    </xf>
    <xf numFmtId="166" fontId="5" fillId="13" borderId="25" xfId="0" applyNumberFormat="1" applyFont="1" applyFill="1" applyBorder="1" applyAlignment="1">
      <alignment horizontal="center" vertical="center"/>
    </xf>
    <xf numFmtId="166" fontId="5" fillId="11" borderId="7" xfId="0" applyNumberFormat="1" applyFont="1" applyFill="1" applyBorder="1" applyAlignment="1">
      <alignment horizontal="center" vertical="center"/>
    </xf>
    <xf numFmtId="166" fontId="5" fillId="7" borderId="7" xfId="0" applyNumberFormat="1" applyFont="1" applyFill="1" applyBorder="1" applyAlignment="1">
      <alignment horizontal="center" vertical="center"/>
    </xf>
    <xf numFmtId="171" fontId="18" fillId="11" borderId="35" xfId="0" applyNumberFormat="1" applyFont="1" applyFill="1" applyBorder="1" applyAlignment="1">
      <alignment horizontal="center"/>
    </xf>
    <xf numFmtId="167" fontId="4" fillId="11" borderId="39" xfId="0" applyNumberFormat="1" applyFont="1" applyFill="1" applyBorder="1" applyAlignment="1">
      <alignment horizontal="right" wrapText="1"/>
    </xf>
    <xf numFmtId="166" fontId="5" fillId="11" borderId="28" xfId="0" applyNumberFormat="1" applyFont="1" applyFill="1" applyBorder="1" applyAlignment="1">
      <alignment horizontal="center" wrapText="1"/>
    </xf>
    <xf numFmtId="2" fontId="5" fillId="11" borderId="26" xfId="0" applyNumberFormat="1" applyFont="1" applyFill="1" applyBorder="1" applyAlignment="1" applyProtection="1">
      <alignment horizontal="center" wrapText="1"/>
    </xf>
    <xf numFmtId="2" fontId="5" fillId="11" borderId="45" xfId="0" applyNumberFormat="1" applyFont="1" applyFill="1" applyBorder="1" applyAlignment="1" applyProtection="1">
      <alignment horizontal="center" wrapText="1"/>
    </xf>
    <xf numFmtId="2" fontId="5" fillId="12" borderId="14" xfId="0" applyNumberFormat="1" applyFont="1" applyFill="1" applyBorder="1" applyAlignment="1" applyProtection="1">
      <alignment horizontal="center" wrapText="1"/>
    </xf>
    <xf numFmtId="2" fontId="5" fillId="13" borderId="26" xfId="0" applyNumberFormat="1" applyFont="1" applyFill="1" applyBorder="1" applyAlignment="1" applyProtection="1">
      <alignment horizontal="center" wrapText="1"/>
    </xf>
    <xf numFmtId="171" fontId="18" fillId="12" borderId="35" xfId="0" applyNumberFormat="1" applyFont="1" applyFill="1" applyBorder="1" applyAlignment="1">
      <alignment horizontal="center"/>
    </xf>
    <xf numFmtId="166" fontId="5" fillId="12" borderId="28" xfId="0" applyNumberFormat="1" applyFont="1" applyFill="1" applyBorder="1" applyAlignment="1">
      <alignment horizontal="center" wrapText="1"/>
    </xf>
    <xf numFmtId="2" fontId="5" fillId="12" borderId="26" xfId="0" applyNumberFormat="1" applyFont="1" applyFill="1" applyBorder="1" applyAlignment="1" applyProtection="1">
      <alignment horizontal="center" wrapText="1"/>
    </xf>
    <xf numFmtId="14" fontId="0" fillId="0" borderId="0" xfId="0" applyNumberFormat="1"/>
    <xf numFmtId="164" fontId="27" fillId="0" borderId="0" xfId="0" applyFont="1" applyAlignment="1">
      <alignment horizontal="right"/>
    </xf>
    <xf numFmtId="164" fontId="28" fillId="0" borderId="0" xfId="0" applyFont="1"/>
    <xf numFmtId="172" fontId="0" fillId="0" borderId="0" xfId="0" applyNumberFormat="1"/>
    <xf numFmtId="166" fontId="0" fillId="0" borderId="0" xfId="0" applyNumberFormat="1"/>
    <xf numFmtId="14" fontId="0" fillId="0" borderId="0" xfId="0" applyNumberFormat="1" applyFill="1"/>
    <xf numFmtId="172" fontId="0" fillId="0" borderId="0" xfId="0" applyNumberFormat="1" applyFill="1"/>
    <xf numFmtId="0" fontId="0" fillId="0" borderId="0" xfId="0" applyNumberFormat="1" applyFill="1"/>
    <xf numFmtId="173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173" fontId="0" fillId="0" borderId="0" xfId="0" applyNumberFormat="1"/>
    <xf numFmtId="2" fontId="5" fillId="10" borderId="46" xfId="0" applyNumberFormat="1" applyFont="1" applyFill="1" applyBorder="1" applyAlignment="1" applyProtection="1">
      <alignment horizontal="center" wrapText="1"/>
    </xf>
    <xf numFmtId="172" fontId="5" fillId="7" borderId="27" xfId="0" applyNumberFormat="1" applyFont="1" applyFill="1" applyBorder="1" applyAlignment="1">
      <alignment horizontal="center" vertical="center"/>
    </xf>
    <xf numFmtId="172" fontId="5" fillId="7" borderId="2" xfId="0" applyNumberFormat="1" applyFont="1" applyFill="1" applyBorder="1" applyAlignment="1">
      <alignment horizontal="center" vertical="center"/>
    </xf>
    <xf numFmtId="172" fontId="5" fillId="12" borderId="5" xfId="0" applyNumberFormat="1" applyFont="1" applyFill="1" applyBorder="1" applyAlignment="1">
      <alignment horizontal="center" vertical="center"/>
    </xf>
    <xf numFmtId="172" fontId="5" fillId="7" borderId="5" xfId="0" applyNumberFormat="1" applyFont="1" applyFill="1" applyBorder="1" applyAlignment="1">
      <alignment horizontal="center" vertical="center"/>
    </xf>
    <xf numFmtId="172" fontId="5" fillId="10" borderId="27" xfId="0" applyNumberFormat="1" applyFont="1" applyFill="1" applyBorder="1" applyAlignment="1">
      <alignment horizontal="center" vertical="center"/>
    </xf>
    <xf numFmtId="172" fontId="5" fillId="10" borderId="2" xfId="0" applyNumberFormat="1" applyFont="1" applyFill="1" applyBorder="1" applyAlignment="1">
      <alignment horizontal="center" vertical="center"/>
    </xf>
    <xf numFmtId="172" fontId="5" fillId="13" borderId="5" xfId="0" applyNumberFormat="1" applyFont="1" applyFill="1" applyBorder="1" applyAlignment="1">
      <alignment horizontal="center" vertical="center"/>
    </xf>
    <xf numFmtId="172" fontId="5" fillId="6" borderId="27" xfId="0" applyNumberFormat="1" applyFont="1" applyFill="1" applyBorder="1" applyAlignment="1">
      <alignment horizontal="center"/>
    </xf>
    <xf numFmtId="172" fontId="5" fillId="10" borderId="5" xfId="0" applyNumberFormat="1" applyFont="1" applyFill="1" applyBorder="1" applyAlignment="1">
      <alignment horizontal="center"/>
    </xf>
    <xf numFmtId="172" fontId="5" fillId="12" borderId="2" xfId="0" applyNumberFormat="1" applyFont="1" applyFill="1" applyBorder="1" applyAlignment="1">
      <alignment horizontal="center"/>
    </xf>
    <xf numFmtId="172" fontId="5" fillId="10" borderId="25" xfId="0" applyNumberFormat="1" applyFont="1" applyFill="1" applyBorder="1" applyAlignment="1">
      <alignment horizontal="center"/>
    </xf>
    <xf numFmtId="172" fontId="5" fillId="10" borderId="27" xfId="0" applyNumberFormat="1" applyFont="1" applyFill="1" applyBorder="1" applyAlignment="1">
      <alignment horizontal="center"/>
    </xf>
    <xf numFmtId="172" fontId="5" fillId="6" borderId="7" xfId="0" applyNumberFormat="1" applyFont="1" applyFill="1" applyBorder="1" applyAlignment="1">
      <alignment horizontal="center"/>
    </xf>
    <xf numFmtId="172" fontId="5" fillId="12" borderId="7" xfId="0" applyNumberFormat="1" applyFont="1" applyFill="1" applyBorder="1" applyAlignment="1">
      <alignment horizontal="center"/>
    </xf>
    <xf numFmtId="172" fontId="5" fillId="12" borderId="5" xfId="0" applyNumberFormat="1" applyFont="1" applyFill="1" applyBorder="1" applyAlignment="1">
      <alignment horizontal="center"/>
    </xf>
    <xf numFmtId="171" fontId="18" fillId="6" borderId="39" xfId="0" applyNumberFormat="1" applyFont="1" applyFill="1" applyBorder="1" applyAlignment="1">
      <alignment horizontal="center" wrapText="1"/>
    </xf>
    <xf numFmtId="171" fontId="18" fillId="6" borderId="38" xfId="0" applyNumberFormat="1" applyFont="1" applyFill="1" applyBorder="1" applyAlignment="1">
      <alignment horizontal="center" wrapText="1"/>
    </xf>
    <xf numFmtId="171" fontId="18" fillId="12" borderId="38" xfId="0" applyNumberFormat="1" applyFont="1" applyFill="1" applyBorder="1" applyAlignment="1">
      <alignment horizontal="center" wrapText="1"/>
    </xf>
    <xf numFmtId="164" fontId="4" fillId="0" borderId="0" xfId="0" applyFont="1" applyFill="1" applyBorder="1" applyAlignment="1" applyProtection="1">
      <alignment horizontal="center"/>
    </xf>
    <xf numFmtId="171" fontId="18" fillId="12" borderId="5" xfId="0" applyNumberFormat="1" applyFont="1" applyFill="1" applyBorder="1" applyAlignment="1">
      <alignment horizontal="center" wrapText="1"/>
    </xf>
    <xf numFmtId="171" fontId="18" fillId="7" borderId="38" xfId="0" applyNumberFormat="1" applyFont="1" applyFill="1" applyBorder="1" applyAlignment="1">
      <alignment horizontal="center" wrapText="1"/>
    </xf>
    <xf numFmtId="171" fontId="18" fillId="10" borderId="39" xfId="0" applyNumberFormat="1" applyFont="1" applyFill="1" applyBorder="1" applyAlignment="1">
      <alignment horizontal="center" wrapText="1"/>
    </xf>
    <xf numFmtId="171" fontId="18" fillId="10" borderId="38" xfId="0" applyNumberFormat="1" applyFont="1" applyFill="1" applyBorder="1" applyAlignment="1">
      <alignment horizontal="center" wrapText="1"/>
    </xf>
    <xf numFmtId="171" fontId="18" fillId="7" borderId="39" xfId="0" applyNumberFormat="1" applyFont="1" applyFill="1" applyBorder="1" applyAlignment="1">
      <alignment horizontal="center" wrapText="1"/>
    </xf>
    <xf numFmtId="171" fontId="18" fillId="13" borderId="38" xfId="0" applyNumberFormat="1" applyFont="1" applyFill="1" applyBorder="1" applyAlignment="1">
      <alignment horizontal="center" wrapText="1"/>
    </xf>
    <xf numFmtId="167" fontId="4" fillId="12" borderId="39" xfId="0" applyNumberFormat="1" applyFont="1" applyFill="1" applyBorder="1" applyAlignment="1">
      <alignment horizontal="center" wrapText="1"/>
    </xf>
    <xf numFmtId="164" fontId="4" fillId="0" borderId="23" xfId="0" applyFont="1" applyBorder="1" applyAlignment="1" applyProtection="1">
      <alignment horizontal="center" wrapText="1"/>
    </xf>
    <xf numFmtId="164" fontId="4" fillId="0" borderId="15" xfId="0" applyFont="1" applyBorder="1" applyAlignment="1" applyProtection="1">
      <alignment horizontal="center" wrapText="1"/>
    </xf>
    <xf numFmtId="164" fontId="5" fillId="0" borderId="0" xfId="0" applyFont="1" applyAlignment="1">
      <alignment horizontal="center"/>
    </xf>
    <xf numFmtId="164" fontId="0" fillId="0" borderId="0" xfId="0" applyAlignment="1">
      <alignment horizontal="center"/>
    </xf>
    <xf numFmtId="14" fontId="0" fillId="0" borderId="0" xfId="0" applyNumberFormat="1" applyBorder="1"/>
    <xf numFmtId="171" fontId="18" fillId="10" borderId="42" xfId="0" applyNumberFormat="1" applyFont="1" applyFill="1" applyBorder="1" applyAlignment="1">
      <alignment horizontal="center" wrapText="1"/>
    </xf>
    <xf numFmtId="172" fontId="5" fillId="10" borderId="47" xfId="0" applyNumberFormat="1" applyFont="1" applyFill="1" applyBorder="1" applyAlignment="1">
      <alignment horizontal="center" vertical="center"/>
    </xf>
    <xf numFmtId="172" fontId="5" fillId="10" borderId="48" xfId="0" applyNumberFormat="1" applyFont="1" applyFill="1" applyBorder="1" applyAlignment="1">
      <alignment horizontal="center" vertical="center"/>
    </xf>
    <xf numFmtId="172" fontId="5" fillId="10" borderId="49" xfId="0" applyNumberFormat="1" applyFont="1" applyFill="1" applyBorder="1" applyAlignment="1">
      <alignment horizontal="center" vertical="center"/>
    </xf>
    <xf numFmtId="172" fontId="5" fillId="10" borderId="6" xfId="0" applyNumberFormat="1" applyFont="1" applyFill="1" applyBorder="1" applyAlignment="1">
      <alignment horizontal="center" vertical="center"/>
    </xf>
    <xf numFmtId="2" fontId="5" fillId="10" borderId="50" xfId="0" applyNumberFormat="1" applyFont="1" applyFill="1" applyBorder="1" applyAlignment="1" applyProtection="1">
      <alignment horizontal="center" wrapText="1"/>
    </xf>
    <xf numFmtId="172" fontId="5" fillId="10" borderId="5" xfId="0" applyNumberFormat="1" applyFont="1" applyFill="1" applyBorder="1" applyAlignment="1">
      <alignment horizontal="center" vertical="center"/>
    </xf>
    <xf numFmtId="172" fontId="8" fillId="13" borderId="27" xfId="0" applyNumberFormat="1" applyFont="1" applyFill="1" applyBorder="1" applyAlignment="1">
      <alignment horizontal="center"/>
    </xf>
    <xf numFmtId="2" fontId="8" fillId="13" borderId="26" xfId="0" applyNumberFormat="1" applyFont="1" applyFill="1" applyBorder="1" applyAlignment="1">
      <alignment horizontal="center"/>
    </xf>
    <xf numFmtId="172" fontId="8" fillId="13" borderId="5" xfId="0" applyNumberFormat="1" applyFont="1" applyFill="1" applyBorder="1" applyAlignment="1">
      <alignment horizontal="center"/>
    </xf>
    <xf numFmtId="2" fontId="8" fillId="13" borderId="14" xfId="0" applyNumberFormat="1" applyFont="1" applyFill="1" applyBorder="1" applyAlignment="1">
      <alignment horizontal="center"/>
    </xf>
    <xf numFmtId="171" fontId="18" fillId="10" borderId="23" xfId="0" applyNumberFormat="1" applyFont="1" applyFill="1" applyBorder="1" applyAlignment="1">
      <alignment horizontal="center"/>
    </xf>
    <xf numFmtId="171" fontId="18" fillId="10" borderId="35" xfId="0" applyNumberFormat="1" applyFont="1" applyFill="1" applyBorder="1" applyAlignment="1">
      <alignment horizontal="center"/>
    </xf>
    <xf numFmtId="172" fontId="8" fillId="12" borderId="5" xfId="0" applyNumberFormat="1" applyFont="1" applyFill="1" applyBorder="1" applyAlignment="1">
      <alignment horizontal="center"/>
    </xf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72" fontId="8" fillId="10" borderId="5" xfId="0" applyNumberFormat="1" applyFont="1" applyFill="1" applyBorder="1" applyAlignment="1">
      <alignment horizontal="center"/>
    </xf>
    <xf numFmtId="171" fontId="0" fillId="0" borderId="35" xfId="0" applyNumberFormat="1" applyBorder="1" applyAlignment="1">
      <alignment horizontal="center"/>
    </xf>
    <xf numFmtId="171" fontId="0" fillId="0" borderId="5" xfId="0" applyNumberFormat="1" applyBorder="1" applyAlignment="1">
      <alignment horizontal="center"/>
    </xf>
    <xf numFmtId="171" fontId="14" fillId="0" borderId="5" xfId="0" applyNumberFormat="1" applyFont="1" applyFill="1" applyBorder="1" applyAlignment="1">
      <alignment horizontal="center"/>
    </xf>
    <xf numFmtId="171" fontId="0" fillId="0" borderId="15" xfId="0" applyNumberFormat="1" applyBorder="1" applyAlignment="1">
      <alignment horizontal="center"/>
    </xf>
    <xf numFmtId="171" fontId="0" fillId="0" borderId="29" xfId="0" applyNumberFormat="1" applyBorder="1" applyAlignment="1">
      <alignment horizontal="center"/>
    </xf>
    <xf numFmtId="172" fontId="5" fillId="13" borderId="25" xfId="0" applyNumberFormat="1" applyFont="1" applyFill="1" applyBorder="1" applyAlignment="1">
      <alignment horizontal="center" vertical="center"/>
    </xf>
    <xf numFmtId="172" fontId="5" fillId="7" borderId="7" xfId="0" applyNumberFormat="1" applyFont="1" applyFill="1" applyBorder="1" applyAlignment="1">
      <alignment horizontal="center" vertical="center"/>
    </xf>
    <xf numFmtId="172" fontId="5" fillId="12" borderId="7" xfId="0" applyNumberFormat="1" applyFont="1" applyFill="1" applyBorder="1" applyAlignment="1">
      <alignment horizontal="center" vertical="center"/>
    </xf>
    <xf numFmtId="164" fontId="26" fillId="0" borderId="0" xfId="0" applyFont="1"/>
    <xf numFmtId="166" fontId="5" fillId="7" borderId="51" xfId="0" applyNumberFormat="1" applyFont="1" applyFill="1" applyBorder="1" applyAlignment="1">
      <alignment horizontal="center" wrapText="1"/>
    </xf>
    <xf numFmtId="166" fontId="5" fillId="7" borderId="52" xfId="0" applyNumberFormat="1" applyFont="1" applyFill="1" applyBorder="1" applyAlignment="1">
      <alignment horizontal="center" wrapText="1"/>
    </xf>
    <xf numFmtId="166" fontId="5" fillId="7" borderId="53" xfId="0" applyNumberFormat="1" applyFont="1" applyFill="1" applyBorder="1" applyAlignment="1">
      <alignment horizontal="center" wrapText="1"/>
    </xf>
    <xf numFmtId="166" fontId="5" fillId="7" borderId="54" xfId="0" applyNumberFormat="1" applyFont="1" applyFill="1" applyBorder="1" applyAlignment="1">
      <alignment horizontal="center" wrapText="1"/>
    </xf>
    <xf numFmtId="166" fontId="5" fillId="7" borderId="55" xfId="0" applyNumberFormat="1" applyFont="1" applyFill="1" applyBorder="1" applyAlignment="1">
      <alignment horizontal="center" wrapText="1"/>
    </xf>
    <xf numFmtId="166" fontId="5" fillId="7" borderId="56" xfId="0" applyNumberFormat="1" applyFont="1" applyFill="1" applyBorder="1" applyAlignment="1">
      <alignment horizontal="center" wrapText="1"/>
    </xf>
    <xf numFmtId="166" fontId="5" fillId="12" borderId="55" xfId="0" applyNumberFormat="1" applyFont="1" applyFill="1" applyBorder="1" applyAlignment="1">
      <alignment horizontal="center" wrapText="1"/>
    </xf>
    <xf numFmtId="166" fontId="5" fillId="12" borderId="56" xfId="0" applyNumberFormat="1" applyFont="1" applyFill="1" applyBorder="1" applyAlignment="1">
      <alignment horizontal="center" wrapText="1"/>
    </xf>
    <xf numFmtId="164" fontId="14" fillId="0" borderId="29" xfId="0" applyFont="1" applyFill="1" applyBorder="1" applyAlignment="1">
      <alignment horizontal="right"/>
    </xf>
    <xf numFmtId="171" fontId="18" fillId="12" borderId="23" xfId="0" applyNumberFormat="1" applyFont="1" applyFill="1" applyBorder="1" applyAlignment="1">
      <alignment horizontal="center"/>
    </xf>
    <xf numFmtId="172" fontId="8" fillId="12" borderId="27" xfId="0" applyNumberFormat="1" applyFont="1" applyFill="1" applyBorder="1" applyAlignment="1">
      <alignment horizontal="center"/>
    </xf>
    <xf numFmtId="2" fontId="8" fillId="12" borderId="26" xfId="0" applyNumberFormat="1" applyFont="1" applyFill="1" applyBorder="1" applyAlignment="1">
      <alignment horizontal="center"/>
    </xf>
    <xf numFmtId="171" fontId="18" fillId="13" borderId="5" xfId="0" applyNumberFormat="1" applyFont="1" applyFill="1" applyBorder="1" applyAlignment="1">
      <alignment horizontal="center" wrapText="1"/>
    </xf>
    <xf numFmtId="172" fontId="5" fillId="13" borderId="5" xfId="0" applyNumberFormat="1" applyFont="1" applyFill="1" applyBorder="1" applyAlignment="1">
      <alignment horizontal="center"/>
    </xf>
    <xf numFmtId="171" fontId="18" fillId="10" borderId="57" xfId="0" applyNumberFormat="1" applyFont="1" applyFill="1" applyBorder="1" applyAlignment="1">
      <alignment horizontal="center" wrapText="1"/>
    </xf>
    <xf numFmtId="171" fontId="18" fillId="10" borderId="44" xfId="0" applyNumberFormat="1" applyFont="1" applyFill="1" applyBorder="1" applyAlignment="1">
      <alignment horizontal="center" wrapText="1"/>
    </xf>
    <xf numFmtId="172" fontId="5" fillId="10" borderId="13" xfId="0" applyNumberFormat="1" applyFont="1" applyFill="1" applyBorder="1" applyAlignment="1">
      <alignment horizontal="center" vertical="center"/>
    </xf>
    <xf numFmtId="172" fontId="5" fillId="10" borderId="12" xfId="0" applyNumberFormat="1" applyFont="1" applyFill="1" applyBorder="1" applyAlignment="1">
      <alignment horizontal="center" vertical="center"/>
    </xf>
    <xf numFmtId="2" fontId="5" fillId="10" borderId="58" xfId="0" applyNumberFormat="1" applyFont="1" applyFill="1" applyBorder="1" applyAlignment="1" applyProtection="1">
      <alignment horizontal="center" wrapText="1"/>
    </xf>
    <xf numFmtId="171" fontId="18" fillId="13" borderId="59" xfId="0" applyNumberFormat="1" applyFont="1" applyFill="1" applyBorder="1" applyAlignment="1">
      <alignment horizontal="center" wrapText="1"/>
    </xf>
    <xf numFmtId="172" fontId="5" fillId="13" borderId="27" xfId="0" applyNumberFormat="1" applyFont="1" applyFill="1" applyBorder="1" applyAlignment="1">
      <alignment horizontal="center"/>
    </xf>
    <xf numFmtId="171" fontId="18" fillId="10" borderId="60" xfId="0" applyNumberFormat="1" applyFont="1" applyFill="1" applyBorder="1" applyAlignment="1">
      <alignment horizontal="center" wrapText="1"/>
    </xf>
    <xf numFmtId="171" fontId="18" fillId="12" borderId="42" xfId="0" applyNumberFormat="1" applyFont="1" applyFill="1" applyBorder="1" applyAlignment="1">
      <alignment horizontal="center" wrapText="1"/>
    </xf>
    <xf numFmtId="2" fontId="5" fillId="10" borderId="34" xfId="0" applyNumberFormat="1" applyFont="1" applyFill="1" applyBorder="1" applyAlignment="1" applyProtection="1">
      <alignment horizontal="center" wrapText="1"/>
    </xf>
    <xf numFmtId="2" fontId="5" fillId="10" borderId="61" xfId="0" applyNumberFormat="1" applyFont="1" applyFill="1" applyBorder="1" applyAlignment="1" applyProtection="1">
      <alignment horizontal="center" wrapText="1"/>
    </xf>
    <xf numFmtId="2" fontId="5" fillId="12" borderId="50" xfId="0" applyNumberFormat="1" applyFont="1" applyFill="1" applyBorder="1" applyAlignment="1" applyProtection="1">
      <alignment horizontal="center" wrapText="1"/>
    </xf>
    <xf numFmtId="172" fontId="5" fillId="10" borderId="27" xfId="0" applyNumberFormat="1" applyFont="1" applyFill="1" applyBorder="1"/>
    <xf numFmtId="172" fontId="5" fillId="10" borderId="5" xfId="0" applyNumberFormat="1" applyFont="1" applyFill="1" applyBorder="1"/>
    <xf numFmtId="172" fontId="5" fillId="12" borderId="5" xfId="0" applyNumberFormat="1" applyFont="1" applyFill="1" applyBorder="1"/>
    <xf numFmtId="172" fontId="8" fillId="10" borderId="27" xfId="0" applyNumberFormat="1" applyFont="1" applyFill="1" applyBorder="1" applyAlignment="1">
      <alignment horizontal="center"/>
    </xf>
    <xf numFmtId="171" fontId="18" fillId="10" borderId="44" xfId="0" applyNumberFormat="1" applyFont="1" applyFill="1" applyBorder="1" applyAlignment="1">
      <alignment horizontal="center"/>
    </xf>
    <xf numFmtId="172" fontId="8" fillId="10" borderId="2" xfId="0" applyNumberFormat="1" applyFont="1" applyFill="1" applyBorder="1" applyAlignment="1">
      <alignment horizontal="center"/>
    </xf>
    <xf numFmtId="2" fontId="8" fillId="10" borderId="43" xfId="0" applyNumberFormat="1" applyFont="1" applyFill="1" applyBorder="1" applyAlignment="1">
      <alignment horizontal="center"/>
    </xf>
    <xf numFmtId="171" fontId="18" fillId="12" borderId="62" xfId="0" applyNumberFormat="1" applyFont="1" applyFill="1" applyBorder="1" applyAlignment="1">
      <alignment horizontal="center" vertical="center"/>
    </xf>
    <xf numFmtId="167" fontId="4" fillId="13" borderId="39" xfId="0" applyNumberFormat="1" applyFont="1" applyFill="1" applyBorder="1" applyAlignment="1">
      <alignment horizontal="center" wrapText="1"/>
    </xf>
    <xf numFmtId="167" fontId="0" fillId="0" borderId="63" xfId="0" applyNumberFormat="1" applyBorder="1"/>
    <xf numFmtId="164" fontId="0" fillId="0" borderId="64" xfId="0" applyFill="1" applyBorder="1" applyAlignment="1">
      <alignment horizontal="right"/>
    </xf>
    <xf numFmtId="164" fontId="0" fillId="0" borderId="64" xfId="0" applyFill="1" applyBorder="1"/>
    <xf numFmtId="167" fontId="0" fillId="0" borderId="64" xfId="0" applyNumberFormat="1" applyFill="1" applyBorder="1"/>
    <xf numFmtId="16" fontId="0" fillId="0" borderId="64" xfId="0" applyNumberFormat="1" applyFill="1" applyBorder="1" applyAlignment="1">
      <alignment horizontal="right"/>
    </xf>
    <xf numFmtId="16" fontId="0" fillId="0" borderId="65" xfId="0" applyNumberFormat="1" applyBorder="1" applyAlignment="1">
      <alignment horizontal="right"/>
    </xf>
    <xf numFmtId="164" fontId="29" fillId="0" borderId="0" xfId="0" applyFont="1"/>
    <xf numFmtId="164" fontId="30" fillId="9" borderId="66" xfId="0" applyFont="1" applyFill="1" applyBorder="1"/>
    <xf numFmtId="164" fontId="31" fillId="0" borderId="0" xfId="0" applyFont="1"/>
    <xf numFmtId="164" fontId="29" fillId="14" borderId="19" xfId="0" applyFont="1" applyFill="1" applyBorder="1" applyAlignment="1">
      <alignment horizontal="center"/>
    </xf>
    <xf numFmtId="164" fontId="29" fillId="14" borderId="20" xfId="0" applyFont="1" applyFill="1" applyBorder="1" applyAlignment="1">
      <alignment horizontal="center"/>
    </xf>
    <xf numFmtId="49" fontId="32" fillId="3" borderId="2" xfId="0" applyNumberFormat="1" applyFont="1" applyFill="1" applyBorder="1"/>
    <xf numFmtId="49" fontId="33" fillId="3" borderId="2" xfId="0" applyNumberFormat="1" applyFont="1" applyFill="1" applyBorder="1"/>
    <xf numFmtId="164" fontId="29" fillId="0" borderId="8" xfId="0" applyFont="1" applyBorder="1" applyAlignment="1">
      <alignment horizontal="center" vertical="center"/>
    </xf>
    <xf numFmtId="164" fontId="29" fillId="0" borderId="8" xfId="0" applyFont="1" applyBorder="1" applyAlignment="1" applyProtection="1">
      <alignment horizontal="center" wrapText="1"/>
    </xf>
    <xf numFmtId="164" fontId="29" fillId="0" borderId="44" xfId="0" applyFont="1" applyBorder="1"/>
    <xf numFmtId="2" fontId="29" fillId="0" borderId="67" xfId="0" applyNumberFormat="1" applyFont="1" applyFill="1" applyBorder="1" applyAlignment="1" applyProtection="1">
      <alignment horizontal="center" wrapText="1"/>
    </xf>
    <xf numFmtId="167" fontId="32" fillId="14" borderId="15" xfId="0" applyNumberFormat="1" applyFont="1" applyFill="1" applyBorder="1" applyAlignment="1">
      <alignment horizontal="center"/>
    </xf>
    <xf numFmtId="164" fontId="32" fillId="14" borderId="29" xfId="0" applyFont="1" applyFill="1" applyBorder="1" applyAlignment="1">
      <alignment horizontal="center"/>
    </xf>
    <xf numFmtId="164" fontId="32" fillId="3" borderId="5" xfId="0" applyFont="1" applyFill="1" applyBorder="1" applyAlignment="1">
      <alignment horizontal="center"/>
    </xf>
    <xf numFmtId="167" fontId="32" fillId="14" borderId="29" xfId="0" applyNumberFormat="1" applyFont="1" applyFill="1" applyBorder="1" applyAlignment="1">
      <alignment horizontal="center"/>
    </xf>
    <xf numFmtId="164" fontId="32" fillId="14" borderId="18" xfId="0" applyFont="1" applyFill="1" applyBorder="1" applyAlignment="1">
      <alignment horizontal="center"/>
    </xf>
    <xf numFmtId="171" fontId="29" fillId="6" borderId="39" xfId="0" applyNumberFormat="1" applyFont="1" applyFill="1" applyBorder="1" applyAlignment="1">
      <alignment horizontal="center" wrapText="1"/>
    </xf>
    <xf numFmtId="172" fontId="34" fillId="6" borderId="27" xfId="0" applyNumberFormat="1" applyFont="1" applyFill="1" applyBorder="1" applyAlignment="1">
      <alignment horizontal="center"/>
    </xf>
    <xf numFmtId="2" fontId="34" fillId="6" borderId="26" xfId="0" applyNumberFormat="1" applyFont="1" applyFill="1" applyBorder="1" applyAlignment="1" applyProtection="1">
      <alignment horizontal="center" wrapText="1"/>
    </xf>
    <xf numFmtId="164" fontId="29" fillId="0" borderId="35" xfId="0" applyFont="1" applyBorder="1"/>
    <xf numFmtId="2" fontId="29" fillId="0" borderId="6" xfId="0" applyNumberFormat="1" applyFont="1" applyFill="1" applyBorder="1" applyAlignment="1" applyProtection="1">
      <alignment horizontal="center" wrapText="1"/>
    </xf>
    <xf numFmtId="171" fontId="35" fillId="0" borderId="44" xfId="0" applyNumberFormat="1" applyFont="1" applyBorder="1" applyAlignment="1">
      <alignment horizontal="center"/>
    </xf>
    <xf numFmtId="164" fontId="35" fillId="0" borderId="2" xfId="0" applyFont="1" applyBorder="1" applyAlignment="1">
      <alignment horizontal="center"/>
    </xf>
    <xf numFmtId="164" fontId="35" fillId="3" borderId="5" xfId="0" applyFont="1" applyFill="1" applyBorder="1" applyAlignment="1">
      <alignment horizontal="center"/>
    </xf>
    <xf numFmtId="171" fontId="35" fillId="0" borderId="2" xfId="0" applyNumberFormat="1" applyFont="1" applyBorder="1" applyAlignment="1">
      <alignment horizontal="center"/>
    </xf>
    <xf numFmtId="164" fontId="35" fillId="0" borderId="43" xfId="0" applyFont="1" applyBorder="1" applyAlignment="1">
      <alignment horizontal="center"/>
    </xf>
    <xf numFmtId="171" fontId="29" fillId="12" borderId="38" xfId="0" applyNumberFormat="1" applyFont="1" applyFill="1" applyBorder="1" applyAlignment="1">
      <alignment horizontal="center" wrapText="1"/>
    </xf>
    <xf numFmtId="172" fontId="34" fillId="12" borderId="5" xfId="0" applyNumberFormat="1" applyFont="1" applyFill="1" applyBorder="1" applyAlignment="1">
      <alignment horizontal="center"/>
    </xf>
    <xf numFmtId="2" fontId="34" fillId="12" borderId="14" xfId="0" applyNumberFormat="1" applyFont="1" applyFill="1" applyBorder="1" applyAlignment="1" applyProtection="1">
      <alignment horizontal="center" wrapText="1"/>
    </xf>
    <xf numFmtId="164" fontId="29" fillId="12" borderId="0" xfId="0" applyFont="1" applyFill="1"/>
    <xf numFmtId="171" fontId="35" fillId="0" borderId="35" xfId="0" applyNumberFormat="1" applyFont="1" applyBorder="1" applyAlignment="1">
      <alignment horizontal="center"/>
    </xf>
    <xf numFmtId="164" fontId="35" fillId="0" borderId="5" xfId="0" applyFont="1" applyBorder="1" applyAlignment="1">
      <alignment horizontal="center"/>
    </xf>
    <xf numFmtId="171" fontId="35" fillId="0" borderId="5" xfId="0" applyNumberFormat="1" applyFont="1" applyBorder="1" applyAlignment="1">
      <alignment horizontal="center"/>
    </xf>
    <xf numFmtId="171" fontId="36" fillId="0" borderId="5" xfId="0" applyNumberFormat="1" applyFont="1" applyFill="1" applyBorder="1" applyAlignment="1">
      <alignment horizontal="center"/>
    </xf>
    <xf numFmtId="164" fontId="36" fillId="0" borderId="5" xfId="0" applyFont="1" applyFill="1" applyBorder="1" applyAlignment="1">
      <alignment horizontal="center"/>
    </xf>
    <xf numFmtId="164" fontId="36" fillId="8" borderId="5" xfId="0" applyFont="1" applyFill="1" applyBorder="1" applyAlignment="1">
      <alignment horizontal="center"/>
    </xf>
    <xf numFmtId="164" fontId="36" fillId="0" borderId="14" xfId="0" applyFont="1" applyFill="1" applyBorder="1" applyAlignment="1">
      <alignment horizontal="center"/>
    </xf>
    <xf numFmtId="164" fontId="29" fillId="4" borderId="15" xfId="0" applyFont="1" applyFill="1" applyBorder="1" applyAlignment="1" applyProtection="1">
      <alignment horizontal="center"/>
    </xf>
    <xf numFmtId="1" fontId="29" fillId="4" borderId="16" xfId="0" applyNumberFormat="1" applyFont="1" applyFill="1" applyBorder="1" applyAlignment="1" applyProtection="1"/>
    <xf numFmtId="1" fontId="29" fillId="4" borderId="17" xfId="0" applyNumberFormat="1" applyFont="1" applyFill="1" applyBorder="1" applyAlignment="1" applyProtection="1"/>
    <xf numFmtId="2" fontId="29" fillId="4" borderId="18" xfId="0" applyNumberFormat="1" applyFont="1" applyFill="1" applyBorder="1" applyAlignment="1" applyProtection="1">
      <alignment horizontal="center" wrapText="1"/>
    </xf>
    <xf numFmtId="164" fontId="29" fillId="0" borderId="0" xfId="0" applyFont="1" applyFill="1" applyBorder="1" applyAlignment="1" applyProtection="1">
      <alignment horizontal="center"/>
    </xf>
    <xf numFmtId="1" fontId="29" fillId="0" borderId="0" xfId="0" applyNumberFormat="1" applyFont="1" applyFill="1" applyBorder="1" applyAlignment="1" applyProtection="1"/>
    <xf numFmtId="2" fontId="29" fillId="0" borderId="0" xfId="0" applyNumberFormat="1" applyFont="1" applyFill="1" applyBorder="1" applyAlignment="1" applyProtection="1">
      <alignment horizontal="center" wrapText="1"/>
    </xf>
    <xf numFmtId="171" fontId="29" fillId="12" borderId="39" xfId="0" applyNumberFormat="1" applyFont="1" applyFill="1" applyBorder="1" applyAlignment="1">
      <alignment horizontal="center" wrapText="1"/>
    </xf>
    <xf numFmtId="172" fontId="34" fillId="12" borderId="27" xfId="0" applyNumberFormat="1" applyFont="1" applyFill="1" applyBorder="1" applyAlignment="1">
      <alignment horizontal="center"/>
    </xf>
    <xf numFmtId="2" fontId="34" fillId="12" borderId="26" xfId="0" applyNumberFormat="1" applyFont="1" applyFill="1" applyBorder="1" applyAlignment="1" applyProtection="1">
      <alignment horizontal="center" wrapText="1"/>
    </xf>
    <xf numFmtId="164" fontId="35" fillId="0" borderId="14" xfId="0" applyFont="1" applyBorder="1" applyAlignment="1">
      <alignment horizontal="center"/>
    </xf>
    <xf numFmtId="164" fontId="29" fillId="4" borderId="19" xfId="0" applyFont="1" applyFill="1" applyBorder="1" applyAlignment="1" applyProtection="1">
      <alignment horizontal="center"/>
    </xf>
    <xf numFmtId="1" fontId="29" fillId="4" borderId="20" xfId="0" applyNumberFormat="1" applyFont="1" applyFill="1" applyBorder="1" applyAlignment="1" applyProtection="1"/>
    <xf numFmtId="1" fontId="29" fillId="4" borderId="21" xfId="0" applyNumberFormat="1" applyFont="1" applyFill="1" applyBorder="1" applyAlignment="1" applyProtection="1"/>
    <xf numFmtId="2" fontId="29" fillId="4" borderId="22" xfId="0" applyNumberFormat="1" applyFont="1" applyFill="1" applyBorder="1" applyAlignment="1" applyProtection="1">
      <alignment horizontal="center" wrapText="1"/>
    </xf>
    <xf numFmtId="164" fontId="29" fillId="0" borderId="0" xfId="0" applyFont="1" applyFill="1"/>
    <xf numFmtId="171" fontId="29" fillId="10" borderId="39" xfId="0" applyNumberFormat="1" applyFont="1" applyFill="1" applyBorder="1" applyAlignment="1">
      <alignment horizontal="center" wrapText="1"/>
    </xf>
    <xf numFmtId="2" fontId="34" fillId="10" borderId="46" xfId="0" applyNumberFormat="1" applyFont="1" applyFill="1" applyBorder="1" applyAlignment="1" applyProtection="1">
      <alignment horizontal="center" wrapText="1"/>
    </xf>
    <xf numFmtId="2" fontId="29" fillId="4" borderId="17" xfId="0" applyNumberFormat="1" applyFont="1" applyFill="1" applyBorder="1" applyProtection="1"/>
    <xf numFmtId="2" fontId="29" fillId="0" borderId="0" xfId="0" applyNumberFormat="1" applyFont="1" applyFill="1" applyBorder="1" applyProtection="1"/>
    <xf numFmtId="172" fontId="34" fillId="13" borderId="27" xfId="0" applyNumberFormat="1" applyFont="1" applyFill="1" applyBorder="1" applyAlignment="1">
      <alignment horizontal="center"/>
    </xf>
    <xf numFmtId="2" fontId="34" fillId="13" borderId="26" xfId="0" applyNumberFormat="1" applyFont="1" applyFill="1" applyBorder="1" applyAlignment="1" applyProtection="1">
      <alignment horizontal="center" wrapText="1"/>
    </xf>
    <xf numFmtId="172" fontId="34" fillId="13" borderId="5" xfId="0" applyNumberFormat="1" applyFont="1" applyFill="1" applyBorder="1" applyAlignment="1">
      <alignment horizontal="center"/>
    </xf>
    <xf numFmtId="2" fontId="34" fillId="13" borderId="14" xfId="0" applyNumberFormat="1" applyFont="1" applyFill="1" applyBorder="1" applyAlignment="1" applyProtection="1">
      <alignment horizontal="center" wrapText="1"/>
    </xf>
    <xf numFmtId="164" fontId="29" fillId="0" borderId="15" xfId="0" applyFont="1" applyBorder="1"/>
    <xf numFmtId="2" fontId="29" fillId="0" borderId="16" xfId="0" applyNumberFormat="1" applyFont="1" applyFill="1" applyBorder="1" applyAlignment="1" applyProtection="1">
      <alignment horizontal="center" wrapText="1"/>
    </xf>
    <xf numFmtId="171" fontId="35" fillId="0" borderId="15" xfId="0" applyNumberFormat="1" applyFont="1" applyBorder="1" applyAlignment="1">
      <alignment horizontal="center"/>
    </xf>
    <xf numFmtId="164" fontId="35" fillId="0" borderId="29" xfId="0" applyFont="1" applyBorder="1" applyAlignment="1">
      <alignment horizontal="center"/>
    </xf>
    <xf numFmtId="164" fontId="35" fillId="3" borderId="29" xfId="0" applyFont="1" applyFill="1" applyBorder="1" applyAlignment="1">
      <alignment horizontal="center"/>
    </xf>
    <xf numFmtId="171" fontId="35" fillId="0" borderId="29" xfId="0" applyNumberFormat="1" applyFont="1" applyBorder="1" applyAlignment="1">
      <alignment horizontal="center"/>
    </xf>
    <xf numFmtId="16" fontId="35" fillId="0" borderId="29" xfId="0" applyNumberFormat="1" applyFont="1" applyBorder="1" applyAlignment="1">
      <alignment horizontal="center"/>
    </xf>
    <xf numFmtId="16" fontId="35" fillId="3" borderId="29" xfId="0" applyNumberFormat="1" applyFont="1" applyFill="1" applyBorder="1" applyAlignment="1">
      <alignment horizontal="center"/>
    </xf>
    <xf numFmtId="16" fontId="35" fillId="0" borderId="18" xfId="0" applyNumberFormat="1" applyFont="1" applyBorder="1" applyAlignment="1">
      <alignment horizontal="center"/>
    </xf>
    <xf numFmtId="171" fontId="29" fillId="7" borderId="38" xfId="0" applyNumberFormat="1" applyFont="1" applyFill="1" applyBorder="1" applyAlignment="1">
      <alignment horizontal="center" wrapText="1"/>
    </xf>
    <xf numFmtId="167" fontId="35" fillId="0" borderId="63" xfId="0" applyNumberFormat="1" applyFont="1" applyBorder="1"/>
    <xf numFmtId="164" fontId="35" fillId="0" borderId="64" xfId="0" applyFont="1" applyFill="1" applyBorder="1" applyAlignment="1">
      <alignment horizontal="right"/>
    </xf>
    <xf numFmtId="164" fontId="35" fillId="0" borderId="64" xfId="0" applyFont="1" applyFill="1" applyBorder="1"/>
    <xf numFmtId="167" fontId="35" fillId="0" borderId="64" xfId="0" applyNumberFormat="1" applyFont="1" applyFill="1" applyBorder="1"/>
    <xf numFmtId="16" fontId="35" fillId="0" borderId="64" xfId="0" applyNumberFormat="1" applyFont="1" applyFill="1" applyBorder="1" applyAlignment="1">
      <alignment horizontal="right"/>
    </xf>
    <xf numFmtId="16" fontId="35" fillId="0" borderId="65" xfId="0" applyNumberFormat="1" applyFont="1" applyBorder="1" applyAlignment="1">
      <alignment horizontal="right"/>
    </xf>
    <xf numFmtId="164" fontId="29" fillId="0" borderId="0" xfId="0" applyFont="1" applyFill="1" applyBorder="1" applyAlignment="1">
      <alignment wrapText="1"/>
    </xf>
    <xf numFmtId="14" fontId="31" fillId="0" borderId="0" xfId="0" applyNumberFormat="1" applyFont="1"/>
    <xf numFmtId="171" fontId="29" fillId="10" borderId="60" xfId="0" applyNumberFormat="1" applyFont="1" applyFill="1" applyBorder="1" applyAlignment="1">
      <alignment horizontal="center" wrapText="1"/>
    </xf>
    <xf numFmtId="172" fontId="34" fillId="10" borderId="27" xfId="0" applyNumberFormat="1" applyFont="1" applyFill="1" applyBorder="1" applyAlignment="1">
      <alignment horizontal="center"/>
    </xf>
    <xf numFmtId="2" fontId="34" fillId="10" borderId="26" xfId="0" applyNumberFormat="1" applyFont="1" applyFill="1" applyBorder="1" applyAlignment="1" applyProtection="1">
      <alignment horizontal="center" wrapText="1"/>
    </xf>
    <xf numFmtId="171" fontId="29" fillId="12" borderId="42" xfId="0" applyNumberFormat="1" applyFont="1" applyFill="1" applyBorder="1" applyAlignment="1">
      <alignment horizontal="center" wrapText="1"/>
    </xf>
    <xf numFmtId="171" fontId="29" fillId="10" borderId="42" xfId="0" applyNumberFormat="1" applyFont="1" applyFill="1" applyBorder="1" applyAlignment="1">
      <alignment horizontal="center" wrapText="1"/>
    </xf>
    <xf numFmtId="172" fontId="34" fillId="10" borderId="2" xfId="0" applyNumberFormat="1" applyFont="1" applyFill="1" applyBorder="1" applyAlignment="1">
      <alignment horizontal="center"/>
    </xf>
    <xf numFmtId="2" fontId="34" fillId="10" borderId="14" xfId="0" applyNumberFormat="1" applyFont="1" applyFill="1" applyBorder="1" applyAlignment="1" applyProtection="1">
      <alignment horizontal="center" wrapText="1"/>
    </xf>
    <xf numFmtId="14" fontId="31" fillId="0" borderId="0" xfId="0" applyNumberFormat="1" applyFont="1" applyFill="1"/>
    <xf numFmtId="171" fontId="29" fillId="7" borderId="39" xfId="0" applyNumberFormat="1" applyFont="1" applyFill="1" applyBorder="1" applyAlignment="1">
      <alignment horizontal="center" wrapText="1"/>
    </xf>
    <xf numFmtId="171" fontId="30" fillId="9" borderId="66" xfId="0" applyNumberFormat="1" applyFont="1" applyFill="1" applyBorder="1" applyAlignment="1">
      <alignment wrapText="1"/>
    </xf>
    <xf numFmtId="164" fontId="34" fillId="0" borderId="0" xfId="0" applyFont="1"/>
    <xf numFmtId="16" fontId="35" fillId="0" borderId="5" xfId="0" applyNumberFormat="1" applyFont="1" applyBorder="1" applyAlignment="1">
      <alignment horizontal="center"/>
    </xf>
    <xf numFmtId="164" fontId="29" fillId="0" borderId="0" xfId="0" applyFont="1" applyFill="1" applyBorder="1"/>
    <xf numFmtId="164" fontId="36" fillId="0" borderId="29" xfId="0" applyFont="1" applyFill="1" applyBorder="1" applyAlignment="1">
      <alignment horizontal="center"/>
    </xf>
    <xf numFmtId="164" fontId="35" fillId="0" borderId="0" xfId="0" applyFont="1" applyBorder="1" applyAlignment="1">
      <alignment wrapText="1"/>
    </xf>
    <xf numFmtId="164" fontId="31" fillId="0" borderId="0" xfId="0" applyFont="1" applyAlignment="1">
      <alignment wrapText="1"/>
    </xf>
    <xf numFmtId="164" fontId="35" fillId="0" borderId="0" xfId="0" applyFont="1" applyAlignment="1">
      <alignment wrapText="1"/>
    </xf>
    <xf numFmtId="171" fontId="29" fillId="10" borderId="23" xfId="0" applyNumberFormat="1" applyFont="1" applyFill="1" applyBorder="1" applyAlignment="1">
      <alignment horizontal="center"/>
    </xf>
    <xf numFmtId="172" fontId="34" fillId="10" borderId="27" xfId="0" applyNumberFormat="1" applyFont="1" applyFill="1" applyBorder="1"/>
    <xf numFmtId="2" fontId="34" fillId="10" borderId="34" xfId="0" applyNumberFormat="1" applyFont="1" applyFill="1" applyBorder="1" applyAlignment="1" applyProtection="1">
      <alignment horizontal="center" wrapText="1"/>
    </xf>
    <xf numFmtId="164" fontId="37" fillId="0" borderId="0" xfId="0" applyFont="1" applyAlignment="1">
      <alignment horizontal="right"/>
    </xf>
    <xf numFmtId="164" fontId="31" fillId="0" borderId="0" xfId="0" applyFont="1" applyBorder="1" applyAlignment="1">
      <alignment wrapText="1"/>
    </xf>
    <xf numFmtId="164" fontId="31" fillId="0" borderId="0" xfId="0" applyFont="1" applyBorder="1"/>
    <xf numFmtId="171" fontId="29" fillId="10" borderId="35" xfId="0" applyNumberFormat="1" applyFont="1" applyFill="1" applyBorder="1" applyAlignment="1">
      <alignment horizontal="center"/>
    </xf>
    <xf numFmtId="172" fontId="34" fillId="10" borderId="5" xfId="0" applyNumberFormat="1" applyFont="1" applyFill="1" applyBorder="1"/>
    <xf numFmtId="2" fontId="34" fillId="10" borderId="50" xfId="0" applyNumberFormat="1" applyFont="1" applyFill="1" applyBorder="1" applyAlignment="1" applyProtection="1">
      <alignment horizontal="center" wrapText="1"/>
    </xf>
    <xf numFmtId="2" fontId="34" fillId="10" borderId="61" xfId="0" applyNumberFormat="1" applyFont="1" applyFill="1" applyBorder="1" applyAlignment="1" applyProtection="1">
      <alignment horizontal="center" wrapText="1"/>
    </xf>
    <xf numFmtId="164" fontId="38" fillId="0" borderId="0" xfId="0" applyFont="1" applyBorder="1" applyAlignment="1">
      <alignment wrapText="1"/>
    </xf>
    <xf numFmtId="172" fontId="31" fillId="0" borderId="0" xfId="0" applyNumberFormat="1" applyFont="1"/>
    <xf numFmtId="171" fontId="29" fillId="12" borderId="35" xfId="0" applyNumberFormat="1" applyFont="1" applyFill="1" applyBorder="1" applyAlignment="1">
      <alignment horizontal="center"/>
    </xf>
    <xf numFmtId="171" fontId="29" fillId="0" borderId="0" xfId="0" applyNumberFormat="1" applyFont="1" applyBorder="1" applyAlignment="1">
      <alignment horizontal="center"/>
    </xf>
    <xf numFmtId="172" fontId="31" fillId="0" borderId="0" xfId="0" applyNumberFormat="1" applyFont="1" applyFill="1"/>
    <xf numFmtId="171" fontId="29" fillId="13" borderId="23" xfId="0" applyNumberFormat="1" applyFont="1" applyFill="1" applyBorder="1" applyAlignment="1">
      <alignment horizontal="center"/>
    </xf>
    <xf numFmtId="2" fontId="34" fillId="13" borderId="26" xfId="0" applyNumberFormat="1" applyFont="1" applyFill="1" applyBorder="1" applyAlignment="1">
      <alignment horizontal="center"/>
    </xf>
    <xf numFmtId="171" fontId="29" fillId="13" borderId="35" xfId="0" applyNumberFormat="1" applyFont="1" applyFill="1" applyBorder="1" applyAlignment="1">
      <alignment horizontal="center"/>
    </xf>
    <xf numFmtId="2" fontId="34" fillId="13" borderId="14" xfId="0" applyNumberFormat="1" applyFont="1" applyFill="1" applyBorder="1" applyAlignment="1">
      <alignment horizontal="center"/>
    </xf>
    <xf numFmtId="171" fontId="35" fillId="0" borderId="0" xfId="0" applyNumberFormat="1" applyFont="1" applyBorder="1" applyAlignment="1">
      <alignment wrapText="1"/>
    </xf>
    <xf numFmtId="164" fontId="34" fillId="0" borderId="0" xfId="0" applyFont="1" applyBorder="1" applyAlignment="1">
      <alignment horizontal="center"/>
    </xf>
    <xf numFmtId="164" fontId="34" fillId="0" borderId="0" xfId="0" applyFont="1" applyBorder="1"/>
    <xf numFmtId="164" fontId="34" fillId="0" borderId="0" xfId="0" applyFont="1" applyBorder="1" applyAlignment="1">
      <alignment horizontal="right"/>
    </xf>
    <xf numFmtId="171" fontId="29" fillId="10" borderId="44" xfId="0" applyNumberFormat="1" applyFont="1" applyFill="1" applyBorder="1" applyAlignment="1">
      <alignment horizontal="center"/>
    </xf>
    <xf numFmtId="2" fontId="34" fillId="10" borderId="43" xfId="0" applyNumberFormat="1" applyFont="1" applyFill="1" applyBorder="1" applyAlignment="1">
      <alignment horizontal="center"/>
    </xf>
    <xf numFmtId="164" fontId="39" fillId="0" borderId="0" xfId="0" applyFont="1" applyBorder="1"/>
    <xf numFmtId="164" fontId="40" fillId="0" borderId="0" xfId="0" applyFont="1" applyBorder="1" applyAlignment="1">
      <alignment horizontal="center"/>
    </xf>
    <xf numFmtId="164" fontId="40" fillId="0" borderId="0" xfId="0" applyFont="1" applyBorder="1"/>
    <xf numFmtId="166" fontId="29" fillId="4" borderId="17" xfId="0" applyNumberFormat="1" applyFont="1" applyFill="1" applyBorder="1" applyAlignment="1">
      <alignment horizontal="left" vertical="center"/>
    </xf>
    <xf numFmtId="166" fontId="29" fillId="0" borderId="0" xfId="0" applyNumberFormat="1" applyFont="1" applyFill="1" applyBorder="1" applyAlignment="1">
      <alignment horizontal="left" vertical="center"/>
    </xf>
    <xf numFmtId="172" fontId="34" fillId="13" borderId="25" xfId="0" applyNumberFormat="1" applyFont="1" applyFill="1" applyBorder="1" applyAlignment="1">
      <alignment horizontal="center" vertical="center"/>
    </xf>
    <xf numFmtId="172" fontId="34" fillId="7" borderId="27" xfId="0" applyNumberFormat="1" applyFont="1" applyFill="1" applyBorder="1" applyAlignment="1">
      <alignment horizontal="center" vertical="center"/>
    </xf>
    <xf numFmtId="172" fontId="34" fillId="7" borderId="7" xfId="0" applyNumberFormat="1" applyFont="1" applyFill="1" applyBorder="1" applyAlignment="1">
      <alignment horizontal="center" vertical="center"/>
    </xf>
    <xf numFmtId="172" fontId="34" fillId="7" borderId="5" xfId="0" applyNumberFormat="1" applyFont="1" applyFill="1" applyBorder="1" applyAlignment="1">
      <alignment horizontal="center" vertical="center"/>
    </xf>
    <xf numFmtId="171" fontId="29" fillId="12" borderId="62" xfId="0" applyNumberFormat="1" applyFont="1" applyFill="1" applyBorder="1" applyAlignment="1">
      <alignment horizontal="center" vertical="center"/>
    </xf>
    <xf numFmtId="172" fontId="34" fillId="12" borderId="7" xfId="0" applyNumberFormat="1" applyFont="1" applyFill="1" applyBorder="1" applyAlignment="1">
      <alignment horizontal="center" vertical="center"/>
    </xf>
    <xf numFmtId="172" fontId="34" fillId="12" borderId="5" xfId="0" applyNumberFormat="1" applyFont="1" applyFill="1" applyBorder="1" applyAlignment="1">
      <alignment horizontal="center" vertical="center"/>
    </xf>
    <xf numFmtId="164" fontId="34" fillId="0" borderId="0" xfId="0" applyFont="1" applyFill="1" applyBorder="1" applyAlignment="1">
      <alignment horizontal="right"/>
    </xf>
    <xf numFmtId="2" fontId="29" fillId="4" borderId="21" xfId="0" applyNumberFormat="1" applyFont="1" applyFill="1" applyBorder="1" applyProtection="1"/>
    <xf numFmtId="171" fontId="31" fillId="0" borderId="0" xfId="0" applyNumberFormat="1" applyFont="1" applyAlignment="1">
      <alignment horizontal="center"/>
    </xf>
    <xf numFmtId="172" fontId="31" fillId="0" borderId="0" xfId="0" applyNumberFormat="1" applyFont="1" applyAlignment="1">
      <alignment horizontal="center"/>
    </xf>
    <xf numFmtId="166" fontId="31" fillId="0" borderId="0" xfId="0" applyNumberFormat="1" applyFont="1" applyAlignment="1">
      <alignment horizontal="center"/>
    </xf>
    <xf numFmtId="172" fontId="34" fillId="12" borderId="2" xfId="0" applyNumberFormat="1" applyFont="1" applyFill="1" applyBorder="1" applyAlignment="1">
      <alignment horizontal="center"/>
    </xf>
    <xf numFmtId="2" fontId="29" fillId="4" borderId="17" xfId="0" applyNumberFormat="1" applyFont="1" applyFill="1" applyBorder="1" applyAlignment="1" applyProtection="1">
      <alignment vertical="center"/>
    </xf>
    <xf numFmtId="2" fontId="29" fillId="0" borderId="0" xfId="0" applyNumberFormat="1" applyFont="1" applyFill="1" applyBorder="1" applyAlignment="1" applyProtection="1">
      <alignment vertical="center"/>
    </xf>
    <xf numFmtId="164" fontId="29" fillId="0" borderId="23" xfId="0" applyFont="1" applyBorder="1" applyAlignment="1" applyProtection="1">
      <alignment horizontal="center" wrapText="1"/>
    </xf>
    <xf numFmtId="1" fontId="29" fillId="0" borderId="24" xfId="0" applyNumberFormat="1" applyFont="1" applyFill="1" applyBorder="1" applyAlignment="1" applyProtection="1"/>
    <xf numFmtId="168" fontId="29" fillId="0" borderId="25" xfId="0" applyNumberFormat="1" applyFont="1" applyFill="1" applyBorder="1" applyAlignment="1" applyProtection="1">
      <alignment horizontal="left" wrapText="1"/>
    </xf>
    <xf numFmtId="2" fontId="29" fillId="0" borderId="26" xfId="0" applyNumberFormat="1" applyFont="1" applyFill="1" applyBorder="1" applyAlignment="1" applyProtection="1">
      <alignment horizontal="center" vertical="center" wrapText="1"/>
    </xf>
    <xf numFmtId="164" fontId="31" fillId="0" borderId="0" xfId="0" applyFont="1" applyBorder="1" applyAlignment="1">
      <alignment horizontal="right" wrapText="1"/>
    </xf>
    <xf numFmtId="164" fontId="29" fillId="0" borderId="15" xfId="0" applyFont="1" applyBorder="1" applyAlignment="1" applyProtection="1">
      <alignment horizontal="center" wrapText="1"/>
    </xf>
    <xf numFmtId="1" fontId="29" fillId="0" borderId="16" xfId="0" applyNumberFormat="1" applyFont="1" applyFill="1" applyBorder="1" applyAlignment="1" applyProtection="1">
      <alignment vertical="center"/>
    </xf>
    <xf numFmtId="165" fontId="29" fillId="0" borderId="17" xfId="0" applyNumberFormat="1" applyFont="1" applyBorder="1" applyAlignment="1" applyProtection="1">
      <alignment vertical="center"/>
    </xf>
    <xf numFmtId="2" fontId="29" fillId="0" borderId="18" xfId="0" applyNumberFormat="1" applyFont="1" applyFill="1" applyBorder="1" applyAlignment="1" applyProtection="1">
      <alignment horizontal="center" vertical="center" wrapText="1"/>
    </xf>
    <xf numFmtId="164" fontId="41" fillId="0" borderId="0" xfId="0" applyFont="1"/>
    <xf numFmtId="172" fontId="34" fillId="10" borderId="2" xfId="0" applyNumberFormat="1" applyFont="1" applyFill="1" applyBorder="1"/>
    <xf numFmtId="2" fontId="34" fillId="10" borderId="37" xfId="0" applyNumberFormat="1" applyFont="1" applyFill="1" applyBorder="1" applyAlignment="1" applyProtection="1">
      <alignment horizontal="center" wrapText="1"/>
    </xf>
    <xf numFmtId="172" fontId="34" fillId="12" borderId="2" xfId="0" applyNumberFormat="1" applyFont="1" applyFill="1" applyBorder="1"/>
    <xf numFmtId="2" fontId="34" fillId="12" borderId="37" xfId="0" applyNumberFormat="1" applyFont="1" applyFill="1" applyBorder="1" applyAlignment="1" applyProtection="1">
      <alignment horizontal="center" wrapText="1"/>
    </xf>
    <xf numFmtId="2" fontId="34" fillId="12" borderId="26" xfId="0" applyNumberFormat="1" applyFont="1" applyFill="1" applyBorder="1" applyAlignment="1">
      <alignment horizontal="center"/>
    </xf>
    <xf numFmtId="171" fontId="29" fillId="12" borderId="23" xfId="0" applyNumberFormat="1" applyFont="1" applyFill="1" applyBorder="1" applyAlignment="1">
      <alignment horizontal="center"/>
    </xf>
    <xf numFmtId="2" fontId="34" fillId="12" borderId="43" xfId="0" applyNumberFormat="1" applyFont="1" applyFill="1" applyBorder="1" applyAlignment="1">
      <alignment horizontal="center"/>
    </xf>
    <xf numFmtId="2" fontId="34" fillId="12" borderId="14" xfId="0" applyNumberFormat="1" applyFont="1" applyFill="1" applyBorder="1" applyAlignment="1">
      <alignment horizontal="center"/>
    </xf>
    <xf numFmtId="171" fontId="29" fillId="12" borderId="62" xfId="0" applyNumberFormat="1" applyFont="1" applyFill="1" applyBorder="1" applyAlignment="1">
      <alignment horizontal="center" vertical="center"/>
    </xf>
    <xf numFmtId="172" fontId="34" fillId="13" borderId="68" xfId="0" applyNumberFormat="1" applyFont="1" applyFill="1" applyBorder="1" applyAlignment="1">
      <alignment horizontal="center" vertical="center"/>
    </xf>
    <xf numFmtId="172" fontId="34" fillId="7" borderId="2" xfId="0" applyNumberFormat="1" applyFont="1" applyFill="1" applyBorder="1" applyAlignment="1">
      <alignment horizontal="center" vertical="center"/>
    </xf>
    <xf numFmtId="2" fontId="34" fillId="13" borderId="43" xfId="0" applyNumberFormat="1" applyFont="1" applyFill="1" applyBorder="1" applyAlignment="1" applyProtection="1">
      <alignment horizontal="center" wrapText="1"/>
    </xf>
    <xf numFmtId="167" fontId="29" fillId="13" borderId="69" xfId="0" applyNumberFormat="1" applyFont="1" applyFill="1" applyBorder="1" applyAlignment="1">
      <alignment horizontal="center" wrapText="1"/>
    </xf>
    <xf numFmtId="167" fontId="29" fillId="13" borderId="5" xfId="0" applyNumberFormat="1" applyFont="1" applyFill="1" applyBorder="1" applyAlignment="1">
      <alignment horizontal="center" wrapText="1"/>
    </xf>
    <xf numFmtId="172" fontId="34" fillId="13" borderId="70" xfId="0" applyNumberFormat="1" applyFont="1" applyFill="1" applyBorder="1" applyAlignment="1">
      <alignment horizontal="center" vertical="center"/>
    </xf>
    <xf numFmtId="172" fontId="34" fillId="13" borderId="5" xfId="0" applyNumberFormat="1" applyFont="1" applyFill="1" applyBorder="1" applyAlignment="1">
      <alignment horizontal="center" vertical="center"/>
    </xf>
    <xf numFmtId="167" fontId="29" fillId="13" borderId="23" xfId="0" applyNumberFormat="1" applyFont="1" applyFill="1" applyBorder="1" applyAlignment="1">
      <alignment horizontal="center" wrapText="1"/>
    </xf>
    <xf numFmtId="172" fontId="34" fillId="13" borderId="27" xfId="0" applyNumberFormat="1" applyFont="1" applyFill="1" applyBorder="1" applyAlignment="1">
      <alignment horizontal="center" vertical="center"/>
    </xf>
    <xf numFmtId="167" fontId="29" fillId="13" borderId="35" xfId="0" applyNumberFormat="1" applyFont="1" applyFill="1" applyBorder="1" applyAlignment="1">
      <alignment horizontal="center" wrapText="1"/>
    </xf>
    <xf numFmtId="2" fontId="34" fillId="12" borderId="43" xfId="0" applyNumberFormat="1" applyFont="1" applyFill="1" applyBorder="1" applyAlignment="1" applyProtection="1">
      <alignment horizontal="center" wrapText="1"/>
    </xf>
    <xf numFmtId="171" fontId="29" fillId="10" borderId="35" xfId="0" applyNumberFormat="1" applyFont="1" applyFill="1" applyBorder="1" applyAlignment="1">
      <alignment horizontal="center" vertical="center"/>
    </xf>
    <xf numFmtId="164" fontId="31" fillId="0" borderId="0" xfId="0" applyFont="1" applyFill="1"/>
    <xf numFmtId="164" fontId="34" fillId="0" borderId="0" xfId="0" applyFont="1" applyFill="1"/>
    <xf numFmtId="164" fontId="31" fillId="0" borderId="0" xfId="0" applyFont="1" applyFill="1" applyBorder="1" applyAlignment="1">
      <alignment wrapText="1"/>
    </xf>
    <xf numFmtId="164" fontId="38" fillId="0" borderId="0" xfId="0" applyFont="1" applyFill="1" applyBorder="1" applyAlignment="1">
      <alignment wrapText="1"/>
    </xf>
    <xf numFmtId="164" fontId="31" fillId="0" borderId="0" xfId="0" applyFont="1" applyFill="1" applyBorder="1"/>
    <xf numFmtId="171" fontId="29" fillId="13" borderId="35" xfId="0" applyNumberFormat="1" applyFont="1" applyFill="1" applyBorder="1" applyAlignment="1">
      <alignment horizontal="center" vertical="center"/>
    </xf>
    <xf numFmtId="171" fontId="29" fillId="13" borderId="23" xfId="0" applyNumberFormat="1" applyFont="1" applyFill="1" applyBorder="1" applyAlignment="1">
      <alignment horizontal="center" vertical="center"/>
    </xf>
    <xf numFmtId="171" fontId="29" fillId="7" borderId="5" xfId="0" applyNumberFormat="1" applyFont="1" applyFill="1" applyBorder="1" applyAlignment="1">
      <alignment horizontal="center" wrapText="1"/>
    </xf>
    <xf numFmtId="172" fontId="34" fillId="10" borderId="5" xfId="0" applyNumberFormat="1" applyFont="1" applyFill="1" applyBorder="1" applyAlignment="1">
      <alignment horizontal="center"/>
    </xf>
    <xf numFmtId="171" fontId="29" fillId="10" borderId="38" xfId="0" applyNumberFormat="1" applyFont="1" applyFill="1" applyBorder="1" applyAlignment="1">
      <alignment horizontal="center" wrapText="1"/>
    </xf>
    <xf numFmtId="171" fontId="29" fillId="12" borderId="5" xfId="0" applyNumberFormat="1" applyFont="1" applyFill="1" applyBorder="1" applyAlignment="1">
      <alignment horizontal="center" wrapText="1"/>
    </xf>
    <xf numFmtId="171" fontId="29" fillId="10" borderId="32" xfId="0" applyNumberFormat="1" applyFont="1" applyFill="1" applyBorder="1" applyAlignment="1">
      <alignment horizontal="center" wrapText="1"/>
    </xf>
    <xf numFmtId="172" fontId="34" fillId="10" borderId="48" xfId="0" applyNumberFormat="1" applyFont="1" applyFill="1" applyBorder="1" applyAlignment="1">
      <alignment horizontal="center"/>
    </xf>
    <xf numFmtId="2" fontId="34" fillId="10" borderId="43" xfId="0" applyNumberFormat="1" applyFont="1" applyFill="1" applyBorder="1" applyAlignment="1" applyProtection="1">
      <alignment horizontal="center" wrapText="1"/>
    </xf>
    <xf numFmtId="171" fontId="29" fillId="10" borderId="71" xfId="0" applyNumberFormat="1" applyFont="1" applyFill="1" applyBorder="1" applyAlignment="1">
      <alignment horizontal="center" wrapText="1"/>
    </xf>
    <xf numFmtId="172" fontId="34" fillId="10" borderId="12" xfId="0" applyNumberFormat="1" applyFont="1" applyFill="1" applyBorder="1"/>
    <xf numFmtId="172" fontId="34" fillId="12" borderId="48" xfId="0" applyNumberFormat="1" applyFont="1" applyFill="1" applyBorder="1"/>
    <xf numFmtId="172" fontId="34" fillId="12" borderId="27" xfId="0" applyNumberFormat="1" applyFont="1" applyFill="1" applyBorder="1"/>
    <xf numFmtId="2" fontId="34" fillId="12" borderId="34" xfId="0" applyNumberFormat="1" applyFont="1" applyFill="1" applyBorder="1" applyAlignment="1" applyProtection="1">
      <alignment horizontal="center" wrapText="1"/>
    </xf>
    <xf numFmtId="171" fontId="29" fillId="13" borderId="44" xfId="0" applyNumberFormat="1" applyFont="1" applyFill="1" applyBorder="1" applyAlignment="1">
      <alignment horizontal="center"/>
    </xf>
    <xf numFmtId="2" fontId="34" fillId="13" borderId="43" xfId="0" applyNumberFormat="1" applyFont="1" applyFill="1" applyBorder="1" applyAlignment="1">
      <alignment horizontal="center"/>
    </xf>
    <xf numFmtId="172" fontId="34" fillId="13" borderId="27" xfId="0" applyNumberFormat="1" applyFont="1" applyFill="1" applyBorder="1" applyAlignment="1">
      <alignment horizontal="right"/>
    </xf>
    <xf numFmtId="172" fontId="34" fillId="13" borderId="2" xfId="0" applyNumberFormat="1" applyFont="1" applyFill="1" applyBorder="1" applyAlignment="1">
      <alignment horizontal="right"/>
    </xf>
    <xf numFmtId="172" fontId="34" fillId="12" borderId="2" xfId="0" applyNumberFormat="1" applyFont="1" applyFill="1" applyBorder="1" applyAlignment="1">
      <alignment horizontal="right"/>
    </xf>
    <xf numFmtId="172" fontId="34" fillId="13" borderId="5" xfId="0" applyNumberFormat="1" applyFont="1" applyFill="1" applyBorder="1" applyAlignment="1">
      <alignment horizontal="right"/>
    </xf>
    <xf numFmtId="2" fontId="34" fillId="10" borderId="26" xfId="0" applyNumberFormat="1" applyFont="1" applyFill="1" applyBorder="1" applyAlignment="1">
      <alignment horizontal="center"/>
    </xf>
    <xf numFmtId="171" fontId="29" fillId="12" borderId="44" xfId="0" applyNumberFormat="1" applyFont="1" applyFill="1" applyBorder="1" applyAlignment="1">
      <alignment horizontal="center"/>
    </xf>
    <xf numFmtId="171" fontId="29" fillId="12" borderId="35" xfId="0" applyNumberFormat="1" applyFont="1" applyFill="1" applyBorder="1" applyAlignment="1">
      <alignment horizontal="center" vertical="center"/>
    </xf>
    <xf numFmtId="172" fontId="34" fillId="13" borderId="2" xfId="0" applyNumberFormat="1" applyFont="1" applyFill="1" applyBorder="1" applyAlignment="1">
      <alignment horizontal="center"/>
    </xf>
    <xf numFmtId="171" fontId="42" fillId="0" borderId="0" xfId="0" applyNumberFormat="1" applyFont="1" applyAlignment="1">
      <alignment horizontal="right"/>
    </xf>
    <xf numFmtId="164" fontId="22" fillId="0" borderId="0" xfId="0" applyFont="1" applyBorder="1" applyAlignment="1">
      <alignment wrapText="1"/>
    </xf>
    <xf numFmtId="164" fontId="23" fillId="0" borderId="0" xfId="0" applyFont="1"/>
    <xf numFmtId="164" fontId="29" fillId="0" borderId="44" xfId="0" applyFont="1" applyBorder="1" applyAlignment="1">
      <alignment horizontal="center"/>
    </xf>
    <xf numFmtId="164" fontId="29" fillId="0" borderId="35" xfId="0" applyFont="1" applyBorder="1" applyAlignment="1">
      <alignment horizontal="center"/>
    </xf>
    <xf numFmtId="164" fontId="29" fillId="0" borderId="15" xfId="0" applyFont="1" applyBorder="1" applyAlignment="1">
      <alignment horizontal="center"/>
    </xf>
    <xf numFmtId="49" fontId="32" fillId="15" borderId="2" xfId="0" applyNumberFormat="1" applyFont="1" applyFill="1" applyBorder="1"/>
    <xf numFmtId="164" fontId="30" fillId="15" borderId="36" xfId="0" applyFont="1" applyFill="1" applyBorder="1"/>
    <xf numFmtId="171" fontId="30" fillId="15" borderId="36" xfId="0" applyNumberFormat="1" applyFont="1" applyFill="1" applyBorder="1" applyAlignment="1">
      <alignment wrapText="1"/>
    </xf>
    <xf numFmtId="164" fontId="30" fillId="15" borderId="72" xfId="0" applyFont="1" applyFill="1" applyBorder="1"/>
    <xf numFmtId="164" fontId="32" fillId="14" borderId="16" xfId="0" applyFont="1" applyFill="1" applyBorder="1" applyAlignment="1">
      <alignment horizontal="center"/>
    </xf>
    <xf numFmtId="164" fontId="35" fillId="0" borderId="67" xfId="0" applyFont="1" applyBorder="1" applyAlignment="1">
      <alignment horizontal="center"/>
    </xf>
    <xf numFmtId="164" fontId="35" fillId="0" borderId="6" xfId="0" applyFont="1" applyBorder="1" applyAlignment="1">
      <alignment horizontal="center"/>
    </xf>
    <xf numFmtId="164" fontId="36" fillId="0" borderId="6" xfId="0" applyFont="1" applyFill="1" applyBorder="1" applyAlignment="1">
      <alignment horizontal="center"/>
    </xf>
    <xf numFmtId="16" fontId="35" fillId="0" borderId="16" xfId="0" applyNumberFormat="1" applyFont="1" applyBorder="1" applyAlignment="1">
      <alignment horizontal="center"/>
    </xf>
    <xf numFmtId="1" fontId="32" fillId="15" borderId="27" xfId="0" applyNumberFormat="1" applyFont="1" applyFill="1" applyBorder="1" applyAlignment="1">
      <alignment horizontal="center"/>
    </xf>
    <xf numFmtId="164" fontId="32" fillId="15" borderId="29" xfId="0" applyFont="1" applyFill="1" applyBorder="1" applyAlignment="1">
      <alignment horizontal="center"/>
    </xf>
    <xf numFmtId="164" fontId="35" fillId="15" borderId="2" xfId="0" applyFont="1" applyFill="1" applyBorder="1" applyAlignment="1">
      <alignment horizontal="center"/>
    </xf>
    <xf numFmtId="164" fontId="35" fillId="15" borderId="5" xfId="0" applyFont="1" applyFill="1" applyBorder="1" applyAlignment="1">
      <alignment horizontal="center"/>
    </xf>
    <xf numFmtId="164" fontId="36" fillId="15" borderId="5" xfId="0" applyFont="1" applyFill="1" applyBorder="1" applyAlignment="1">
      <alignment horizontal="center"/>
    </xf>
    <xf numFmtId="16" fontId="35" fillId="15" borderId="29" xfId="0" applyNumberFormat="1" applyFont="1" applyFill="1" applyBorder="1" applyAlignment="1">
      <alignment horizontal="center"/>
    </xf>
    <xf numFmtId="164" fontId="30" fillId="9" borderId="72" xfId="0" applyFont="1" applyFill="1" applyBorder="1"/>
    <xf numFmtId="167" fontId="35" fillId="0" borderId="0" xfId="0" applyNumberFormat="1" applyFont="1" applyFill="1" applyBorder="1"/>
    <xf numFmtId="16" fontId="35" fillId="0" borderId="0" xfId="0" applyNumberFormat="1" applyFont="1" applyFill="1" applyBorder="1" applyAlignment="1">
      <alignment horizontal="right"/>
    </xf>
    <xf numFmtId="16" fontId="35" fillId="0" borderId="0" xfId="0" applyNumberFormat="1" applyFont="1" applyBorder="1" applyAlignment="1">
      <alignment horizontal="right"/>
    </xf>
    <xf numFmtId="171" fontId="35" fillId="0" borderId="0" xfId="0" applyNumberFormat="1" applyFont="1" applyBorder="1" applyAlignment="1">
      <alignment horizontal="center"/>
    </xf>
    <xf numFmtId="164" fontId="35" fillId="0" borderId="73" xfId="0" applyFont="1" applyBorder="1" applyAlignment="1">
      <alignment horizontal="center"/>
    </xf>
    <xf numFmtId="164" fontId="31" fillId="0" borderId="64" xfId="0" applyFont="1" applyBorder="1"/>
    <xf numFmtId="2" fontId="29" fillId="0" borderId="33" xfId="0" applyNumberFormat="1" applyFont="1" applyFill="1" applyBorder="1" applyProtection="1"/>
    <xf numFmtId="2" fontId="29" fillId="0" borderId="33" xfId="0" applyNumberFormat="1" applyFont="1" applyFill="1" applyBorder="1" applyAlignment="1" applyProtection="1">
      <alignment horizontal="center" wrapText="1"/>
    </xf>
    <xf numFmtId="171" fontId="29" fillId="12" borderId="62" xfId="0" applyNumberFormat="1" applyFont="1" applyFill="1" applyBorder="1" applyAlignment="1">
      <alignment horizontal="center" vertical="center"/>
    </xf>
    <xf numFmtId="164" fontId="29" fillId="0" borderId="8" xfId="0" applyFont="1" applyBorder="1" applyAlignment="1" applyProtection="1">
      <alignment horizontal="center" vertical="center" wrapText="1"/>
    </xf>
    <xf numFmtId="2" fontId="29" fillId="0" borderId="24" xfId="0" applyNumberFormat="1" applyFont="1" applyFill="1" applyBorder="1" applyAlignment="1" applyProtection="1">
      <alignment horizontal="center" vertical="center" wrapText="1"/>
    </xf>
    <xf numFmtId="2" fontId="29" fillId="0" borderId="16" xfId="0" applyNumberFormat="1" applyFont="1" applyFill="1" applyBorder="1" applyAlignment="1" applyProtection="1">
      <alignment horizontal="center" vertical="center" wrapText="1"/>
    </xf>
    <xf numFmtId="164" fontId="29" fillId="0" borderId="26" xfId="0" applyFont="1" applyBorder="1" applyAlignment="1">
      <alignment horizontal="center"/>
    </xf>
    <xf numFmtId="164" fontId="29" fillId="0" borderId="18" xfId="0" applyFont="1" applyBorder="1" applyAlignment="1">
      <alignment horizontal="center" vertical="center"/>
    </xf>
    <xf numFmtId="2" fontId="29" fillId="4" borderId="18" xfId="0" applyNumberFormat="1" applyFont="1" applyFill="1" applyBorder="1" applyAlignment="1" applyProtection="1">
      <alignment horizontal="center" vertical="center" wrapText="1"/>
    </xf>
    <xf numFmtId="172" fontId="34" fillId="13" borderId="2" xfId="0" applyNumberFormat="1" applyFont="1" applyFill="1" applyBorder="1" applyAlignment="1">
      <alignment horizontal="center" vertical="center"/>
    </xf>
    <xf numFmtId="164" fontId="29" fillId="0" borderId="44" xfId="0" applyFont="1" applyBorder="1" applyAlignment="1">
      <alignment horizontal="center" vertical="center"/>
    </xf>
    <xf numFmtId="2" fontId="29" fillId="0" borderId="67" xfId="0" applyNumberFormat="1" applyFont="1" applyFill="1" applyBorder="1" applyAlignment="1" applyProtection="1">
      <alignment horizontal="center" vertical="center" wrapText="1"/>
    </xf>
    <xf numFmtId="164" fontId="29" fillId="12" borderId="0" xfId="0" applyFont="1" applyFill="1" applyAlignment="1">
      <alignment horizontal="center"/>
    </xf>
    <xf numFmtId="164" fontId="29" fillId="0" borderId="0" xfId="0" applyFont="1" applyAlignment="1">
      <alignment horizontal="center"/>
    </xf>
    <xf numFmtId="164" fontId="29" fillId="0" borderId="0" xfId="0" applyFont="1" applyFill="1" applyAlignment="1">
      <alignment horizontal="center"/>
    </xf>
    <xf numFmtId="164" fontId="31" fillId="0" borderId="0" xfId="0" applyFont="1" applyAlignment="1">
      <alignment horizontal="center"/>
    </xf>
    <xf numFmtId="14" fontId="31" fillId="0" borderId="0" xfId="0" applyNumberFormat="1" applyFont="1" applyAlignment="1">
      <alignment horizontal="center"/>
    </xf>
    <xf numFmtId="14" fontId="31" fillId="0" borderId="0" xfId="0" applyNumberFormat="1" applyFont="1" applyFill="1" applyAlignment="1">
      <alignment horizontal="center"/>
    </xf>
    <xf numFmtId="164" fontId="31" fillId="0" borderId="0" xfId="0" applyFont="1" applyBorder="1" applyAlignment="1">
      <alignment horizontal="center" wrapText="1"/>
    </xf>
    <xf numFmtId="164" fontId="38" fillId="0" borderId="0" xfId="0" applyFont="1" applyBorder="1" applyAlignment="1">
      <alignment horizontal="center" wrapText="1"/>
    </xf>
    <xf numFmtId="164" fontId="31" fillId="0" borderId="0" xfId="0" applyFont="1" applyBorder="1" applyAlignment="1">
      <alignment horizontal="center"/>
    </xf>
    <xf numFmtId="171" fontId="29" fillId="10" borderId="36" xfId="0" applyNumberFormat="1" applyFont="1" applyFill="1" applyBorder="1" applyAlignment="1">
      <alignment horizontal="center" wrapText="1"/>
    </xf>
    <xf numFmtId="172" fontId="34" fillId="10" borderId="12" xfId="0" applyNumberFormat="1" applyFont="1" applyFill="1" applyBorder="1" applyAlignment="1">
      <alignment horizontal="center"/>
    </xf>
    <xf numFmtId="2" fontId="34" fillId="10" borderId="58" xfId="0" applyNumberFormat="1" applyFont="1" applyFill="1" applyBorder="1" applyAlignment="1" applyProtection="1">
      <alignment horizontal="center" wrapText="1"/>
    </xf>
    <xf numFmtId="171" fontId="29" fillId="10" borderId="90" xfId="0" applyNumberFormat="1" applyFont="1" applyFill="1" applyBorder="1" applyAlignment="1">
      <alignment horizontal="center" wrapText="1"/>
    </xf>
    <xf numFmtId="2" fontId="34" fillId="13" borderId="5" xfId="0" applyNumberFormat="1" applyFont="1" applyFill="1" applyBorder="1" applyAlignment="1" applyProtection="1">
      <alignment horizontal="center" wrapText="1"/>
    </xf>
    <xf numFmtId="172" fontId="34" fillId="13" borderId="12" xfId="0" applyNumberFormat="1" applyFont="1" applyFill="1" applyBorder="1" applyAlignment="1">
      <alignment horizontal="center"/>
    </xf>
    <xf numFmtId="171" fontId="29" fillId="7" borderId="91" xfId="0" applyNumberFormat="1" applyFont="1" applyFill="1" applyBorder="1" applyAlignment="1">
      <alignment horizontal="center" wrapText="1"/>
    </xf>
    <xf numFmtId="2" fontId="34" fillId="13" borderId="2" xfId="0" applyNumberFormat="1" applyFont="1" applyFill="1" applyBorder="1" applyAlignment="1" applyProtection="1">
      <alignment horizontal="center" wrapText="1"/>
    </xf>
    <xf numFmtId="171" fontId="29" fillId="10" borderId="5" xfId="0" applyNumberFormat="1" applyFont="1" applyFill="1" applyBorder="1" applyAlignment="1">
      <alignment horizontal="center" wrapText="1"/>
    </xf>
    <xf numFmtId="2" fontId="34" fillId="12" borderId="5" xfId="0" applyNumberFormat="1" applyFont="1" applyFill="1" applyBorder="1" applyAlignment="1" applyProtection="1">
      <alignment horizontal="center" wrapText="1"/>
    </xf>
    <xf numFmtId="171" fontId="29" fillId="13" borderId="5" xfId="0" applyNumberFormat="1" applyFont="1" applyFill="1" applyBorder="1" applyAlignment="1">
      <alignment horizontal="center" wrapText="1"/>
    </xf>
    <xf numFmtId="171" fontId="29" fillId="13" borderId="0" xfId="0" applyNumberFormat="1" applyFont="1" applyFill="1" applyBorder="1" applyAlignment="1">
      <alignment horizontal="center" wrapText="1"/>
    </xf>
    <xf numFmtId="171" fontId="35" fillId="0" borderId="5" xfId="0" applyNumberFormat="1" applyFont="1" applyFill="1" applyBorder="1" applyAlignment="1">
      <alignment horizontal="center"/>
    </xf>
    <xf numFmtId="164" fontId="35" fillId="0" borderId="5" xfId="0" applyFont="1" applyFill="1" applyBorder="1" applyAlignment="1">
      <alignment horizontal="center"/>
    </xf>
    <xf numFmtId="172" fontId="34" fillId="13" borderId="27" xfId="0" applyNumberFormat="1" applyFont="1" applyFill="1" applyBorder="1" applyAlignment="1">
      <alignment horizontal="right" vertical="center"/>
    </xf>
    <xf numFmtId="2" fontId="34" fillId="13" borderId="26" xfId="0" applyNumberFormat="1" applyFont="1" applyFill="1" applyBorder="1" applyAlignment="1">
      <alignment horizontal="center" vertical="center"/>
    </xf>
    <xf numFmtId="164" fontId="35" fillId="0" borderId="33" xfId="0" applyFont="1" applyFill="1" applyBorder="1" applyAlignment="1">
      <alignment horizontal="center"/>
    </xf>
    <xf numFmtId="164" fontId="35" fillId="0" borderId="0" xfId="0" applyFont="1" applyFill="1" applyBorder="1" applyAlignment="1">
      <alignment horizontal="center"/>
    </xf>
    <xf numFmtId="164" fontId="35" fillId="0" borderId="32" xfId="0" applyFont="1" applyFill="1" applyBorder="1" applyAlignment="1">
      <alignment horizontal="center"/>
    </xf>
    <xf numFmtId="167" fontId="35" fillId="0" borderId="33" xfId="0" applyNumberFormat="1" applyFont="1" applyBorder="1"/>
    <xf numFmtId="164" fontId="35" fillId="0" borderId="33" xfId="0" applyFont="1" applyFill="1" applyBorder="1" applyAlignment="1">
      <alignment horizontal="right"/>
    </xf>
    <xf numFmtId="164" fontId="35" fillId="0" borderId="33" xfId="0" applyFont="1" applyFill="1" applyBorder="1"/>
    <xf numFmtId="167" fontId="35" fillId="0" borderId="33" xfId="0" applyNumberFormat="1" applyFont="1" applyFill="1" applyBorder="1"/>
    <xf numFmtId="16" fontId="35" fillId="0" borderId="33" xfId="0" applyNumberFormat="1" applyFont="1" applyFill="1" applyBorder="1" applyAlignment="1">
      <alignment horizontal="right"/>
    </xf>
    <xf numFmtId="49" fontId="32" fillId="3" borderId="27" xfId="0" applyNumberFormat="1" applyFont="1" applyFill="1" applyBorder="1"/>
    <xf numFmtId="49" fontId="33" fillId="3" borderId="26" xfId="0" applyNumberFormat="1" applyFont="1" applyFill="1" applyBorder="1"/>
    <xf numFmtId="164" fontId="32" fillId="3" borderId="14" xfId="0" applyFont="1" applyFill="1" applyBorder="1" applyAlignment="1">
      <alignment horizontal="center"/>
    </xf>
    <xf numFmtId="164" fontId="35" fillId="3" borderId="14" xfId="0" applyFont="1" applyFill="1" applyBorder="1" applyAlignment="1">
      <alignment horizontal="center"/>
    </xf>
    <xf numFmtId="164" fontId="36" fillId="8" borderId="14" xfId="0" applyFont="1" applyFill="1" applyBorder="1" applyAlignment="1">
      <alignment horizontal="center"/>
    </xf>
    <xf numFmtId="16" fontId="35" fillId="3" borderId="18" xfId="0" applyNumberFormat="1" applyFont="1" applyFill="1" applyBorder="1" applyAlignment="1">
      <alignment horizontal="center"/>
    </xf>
    <xf numFmtId="49" fontId="33" fillId="3" borderId="27" xfId="0" applyNumberFormat="1" applyFont="1" applyFill="1" applyBorder="1"/>
    <xf numFmtId="1" fontId="32" fillId="15" borderId="26" xfId="0" applyNumberFormat="1" applyFont="1" applyFill="1" applyBorder="1" applyAlignment="1">
      <alignment horizontal="center"/>
    </xf>
    <xf numFmtId="164" fontId="32" fillId="15" borderId="18" xfId="0" applyFont="1" applyFill="1" applyBorder="1" applyAlignment="1">
      <alignment horizontal="center"/>
    </xf>
    <xf numFmtId="164" fontId="35" fillId="15" borderId="43" xfId="0" applyFont="1" applyFill="1" applyBorder="1" applyAlignment="1">
      <alignment horizontal="center"/>
    </xf>
    <xf numFmtId="164" fontId="35" fillId="15" borderId="14" xfId="0" applyFont="1" applyFill="1" applyBorder="1" applyAlignment="1">
      <alignment horizontal="center"/>
    </xf>
    <xf numFmtId="164" fontId="36" fillId="15" borderId="14" xfId="0" applyFont="1" applyFill="1" applyBorder="1" applyAlignment="1">
      <alignment horizontal="center"/>
    </xf>
    <xf numFmtId="16" fontId="35" fillId="15" borderId="18" xfId="0" applyNumberFormat="1" applyFont="1" applyFill="1" applyBorder="1" applyAlignment="1">
      <alignment horizontal="center"/>
    </xf>
    <xf numFmtId="164" fontId="30" fillId="15" borderId="32" xfId="0" applyFont="1" applyFill="1" applyBorder="1"/>
    <xf numFmtId="171" fontId="36" fillId="0" borderId="35" xfId="0" applyNumberFormat="1" applyFont="1" applyFill="1" applyBorder="1" applyAlignment="1">
      <alignment horizontal="center"/>
    </xf>
    <xf numFmtId="164" fontId="35" fillId="3" borderId="18" xfId="0" applyFont="1" applyFill="1" applyBorder="1" applyAlignment="1">
      <alignment horizontal="center"/>
    </xf>
    <xf numFmtId="49" fontId="32" fillId="15" borderId="27" xfId="0" applyNumberFormat="1" applyFont="1" applyFill="1" applyBorder="1"/>
    <xf numFmtId="172" fontId="34" fillId="12" borderId="68" xfId="0" applyNumberFormat="1" applyFont="1" applyFill="1" applyBorder="1" applyAlignment="1">
      <alignment horizontal="center" vertical="center"/>
    </xf>
    <xf numFmtId="172" fontId="34" fillId="12" borderId="2" xfId="0" applyNumberFormat="1" applyFont="1" applyFill="1" applyBorder="1" applyAlignment="1">
      <alignment horizontal="center" vertical="center"/>
    </xf>
    <xf numFmtId="172" fontId="34" fillId="13" borderId="7" xfId="0" applyNumberFormat="1" applyFont="1" applyFill="1" applyBorder="1" applyAlignment="1">
      <alignment horizontal="center" vertical="center"/>
    </xf>
    <xf numFmtId="164" fontId="43" fillId="0" borderId="0" xfId="0" applyFont="1"/>
    <xf numFmtId="2" fontId="29" fillId="0" borderId="24" xfId="0" applyNumberFormat="1" applyFont="1" applyFill="1" applyBorder="1" applyAlignment="1" applyProtection="1">
      <alignment horizontal="center"/>
    </xf>
    <xf numFmtId="164" fontId="29" fillId="0" borderId="0" xfId="0" applyFont="1" applyProtection="1">
      <protection locked="0"/>
    </xf>
    <xf numFmtId="172" fontId="34" fillId="10" borderId="27" xfId="0" applyNumberFormat="1" applyFont="1" applyFill="1" applyBorder="1" applyAlignment="1" applyProtection="1">
      <alignment horizontal="center"/>
      <protection locked="0"/>
    </xf>
    <xf numFmtId="172" fontId="34" fillId="12" borderId="2" xfId="0" applyNumberFormat="1" applyFont="1" applyFill="1" applyBorder="1" applyAlignment="1" applyProtection="1">
      <alignment horizontal="center"/>
      <protection locked="0"/>
    </xf>
    <xf numFmtId="172" fontId="34" fillId="10" borderId="2" xfId="0" applyNumberFormat="1" applyFont="1" applyFill="1" applyBorder="1" applyAlignment="1" applyProtection="1">
      <alignment horizontal="center"/>
      <protection locked="0"/>
    </xf>
    <xf numFmtId="164" fontId="31" fillId="0" borderId="0" xfId="0" applyFont="1" applyProtection="1">
      <protection locked="0"/>
    </xf>
    <xf numFmtId="2" fontId="34" fillId="13" borderId="26" xfId="0" applyNumberFormat="1" applyFont="1" applyFill="1" applyBorder="1" applyAlignment="1" applyProtection="1">
      <alignment horizontal="center" wrapText="1"/>
      <protection locked="0"/>
    </xf>
    <xf numFmtId="164" fontId="31" fillId="0" borderId="0" xfId="0" applyFont="1" applyAlignment="1" applyProtection="1">
      <alignment horizontal="center"/>
      <protection locked="0"/>
    </xf>
    <xf numFmtId="14" fontId="31" fillId="0" borderId="0" xfId="0" applyNumberFormat="1" applyFont="1" applyAlignment="1" applyProtection="1">
      <alignment horizontal="center"/>
      <protection locked="0"/>
    </xf>
    <xf numFmtId="171" fontId="29" fillId="10" borderId="44" xfId="0" applyNumberFormat="1" applyFont="1" applyFill="1" applyBorder="1" applyAlignment="1" applyProtection="1">
      <alignment horizontal="center"/>
      <protection locked="0"/>
    </xf>
    <xf numFmtId="172" fontId="31" fillId="0" borderId="0" xfId="0" applyNumberFormat="1" applyFont="1" applyAlignment="1" applyProtection="1">
      <alignment horizontal="center"/>
      <protection locked="0"/>
    </xf>
    <xf numFmtId="171" fontId="29" fillId="13" borderId="44" xfId="0" applyNumberFormat="1" applyFont="1" applyFill="1" applyBorder="1" applyAlignment="1" applyProtection="1">
      <alignment horizontal="center"/>
      <protection locked="0"/>
    </xf>
    <xf numFmtId="172" fontId="34" fillId="13" borderId="2" xfId="0" applyNumberFormat="1" applyFont="1" applyFill="1" applyBorder="1" applyAlignment="1" applyProtection="1">
      <alignment horizontal="right"/>
      <protection locked="0"/>
    </xf>
    <xf numFmtId="2" fontId="34" fillId="13" borderId="43" xfId="0" applyNumberFormat="1" applyFont="1" applyFill="1" applyBorder="1" applyAlignment="1" applyProtection="1">
      <alignment horizontal="center"/>
      <protection locked="0"/>
    </xf>
    <xf numFmtId="172" fontId="34" fillId="12" borderId="2" xfId="0" applyNumberFormat="1" applyFont="1" applyFill="1" applyBorder="1" applyAlignment="1" applyProtection="1">
      <alignment horizontal="right"/>
      <protection locked="0"/>
    </xf>
    <xf numFmtId="2" fontId="34" fillId="13" borderId="14" xfId="0" applyNumberFormat="1" applyFont="1" applyFill="1" applyBorder="1" applyAlignment="1" applyProtection="1">
      <alignment horizontal="center"/>
      <protection locked="0"/>
    </xf>
    <xf numFmtId="171" fontId="29" fillId="10" borderId="23" xfId="0" applyNumberFormat="1" applyFont="1" applyFill="1" applyBorder="1" applyAlignment="1" applyProtection="1">
      <alignment horizontal="center"/>
      <protection locked="0"/>
    </xf>
    <xf numFmtId="2" fontId="34" fillId="10" borderId="26" xfId="0" applyNumberFormat="1" applyFont="1" applyFill="1" applyBorder="1" applyAlignment="1" applyProtection="1">
      <alignment horizontal="center"/>
      <protection locked="0"/>
    </xf>
    <xf numFmtId="171" fontId="29" fillId="12" borderId="44" xfId="0" applyNumberFormat="1" applyFont="1" applyFill="1" applyBorder="1" applyAlignment="1" applyProtection="1">
      <alignment horizontal="center"/>
      <protection locked="0"/>
    </xf>
    <xf numFmtId="2" fontId="34" fillId="10" borderId="43" xfId="0" applyNumberFormat="1" applyFont="1" applyFill="1" applyBorder="1" applyAlignment="1" applyProtection="1">
      <alignment horizontal="center"/>
      <protection locked="0"/>
    </xf>
    <xf numFmtId="172" fontId="34" fillId="13" borderId="25" xfId="0" applyNumberFormat="1" applyFont="1" applyFill="1" applyBorder="1" applyAlignment="1" applyProtection="1">
      <alignment horizontal="center" vertical="center"/>
      <protection locked="0"/>
    </xf>
    <xf numFmtId="172" fontId="34" fillId="7" borderId="27" xfId="0" applyNumberFormat="1" applyFont="1" applyFill="1" applyBorder="1" applyAlignment="1" applyProtection="1">
      <alignment horizontal="center" vertical="center"/>
      <protection locked="0"/>
    </xf>
    <xf numFmtId="2" fontId="34" fillId="13" borderId="26" xfId="0" applyNumberFormat="1" applyFont="1" applyFill="1" applyBorder="1" applyAlignment="1" applyProtection="1">
      <alignment horizontal="center"/>
      <protection locked="0"/>
    </xf>
    <xf numFmtId="164" fontId="38" fillId="0" borderId="0" xfId="0" applyFont="1" applyBorder="1" applyAlignment="1" applyProtection="1">
      <alignment horizontal="center" wrapText="1"/>
      <protection locked="0"/>
    </xf>
    <xf numFmtId="172" fontId="34" fillId="7" borderId="7" xfId="0" applyNumberFormat="1" applyFont="1" applyFill="1" applyBorder="1" applyAlignment="1" applyProtection="1">
      <alignment horizontal="center" vertical="center"/>
      <protection locked="0"/>
    </xf>
    <xf numFmtId="172" fontId="34" fillId="7" borderId="5" xfId="0" applyNumberFormat="1" applyFont="1" applyFill="1" applyBorder="1" applyAlignment="1" applyProtection="1">
      <alignment horizontal="center" vertical="center"/>
      <protection locked="0"/>
    </xf>
    <xf numFmtId="172" fontId="34" fillId="13" borderId="68" xfId="0" applyNumberFormat="1" applyFont="1" applyFill="1" applyBorder="1" applyAlignment="1" applyProtection="1">
      <alignment horizontal="center" vertical="center"/>
      <protection locked="0"/>
    </xf>
    <xf numFmtId="172" fontId="34" fillId="7" borderId="2" xfId="0" applyNumberFormat="1" applyFont="1" applyFill="1" applyBorder="1" applyAlignment="1" applyProtection="1">
      <alignment horizontal="center" vertical="center"/>
      <protection locked="0"/>
    </xf>
    <xf numFmtId="164" fontId="31" fillId="0" borderId="0" xfId="0" applyFont="1" applyBorder="1" applyAlignment="1" applyProtection="1">
      <alignment horizontal="center" wrapText="1"/>
      <protection locked="0"/>
    </xf>
    <xf numFmtId="171" fontId="29" fillId="13" borderId="35" xfId="0" applyNumberFormat="1" applyFont="1" applyFill="1" applyBorder="1" applyAlignment="1" applyProtection="1">
      <alignment horizontal="center" vertical="center"/>
      <protection locked="0"/>
    </xf>
    <xf numFmtId="172" fontId="34" fillId="13" borderId="7" xfId="0" applyNumberFormat="1" applyFont="1" applyFill="1" applyBorder="1" applyAlignment="1" applyProtection="1">
      <alignment horizontal="center" vertical="center"/>
      <protection locked="0"/>
    </xf>
    <xf numFmtId="172" fontId="34" fillId="13" borderId="5" xfId="0" applyNumberFormat="1" applyFont="1" applyFill="1" applyBorder="1" applyAlignment="1" applyProtection="1">
      <alignment horizontal="center" vertical="center"/>
      <protection locked="0"/>
    </xf>
    <xf numFmtId="164" fontId="31" fillId="0" borderId="0" xfId="0" applyFont="1" applyFill="1" applyProtection="1">
      <protection locked="0"/>
    </xf>
    <xf numFmtId="172" fontId="34" fillId="12" borderId="68" xfId="0" applyNumberFormat="1" applyFont="1" applyFill="1" applyBorder="1" applyAlignment="1" applyProtection="1">
      <alignment horizontal="center" vertical="center"/>
      <protection locked="0"/>
    </xf>
    <xf numFmtId="172" fontId="34" fillId="12" borderId="2" xfId="0" applyNumberFormat="1" applyFont="1" applyFill="1" applyBorder="1" applyAlignment="1" applyProtection="1">
      <alignment horizontal="center" vertical="center"/>
      <protection locked="0"/>
    </xf>
    <xf numFmtId="172" fontId="34" fillId="12" borderId="7" xfId="0" applyNumberFormat="1" applyFont="1" applyFill="1" applyBorder="1" applyAlignment="1" applyProtection="1">
      <alignment horizontal="center" vertical="center"/>
      <protection locked="0"/>
    </xf>
    <xf numFmtId="172" fontId="34" fillId="12" borderId="5" xfId="0" applyNumberFormat="1" applyFont="1" applyFill="1" applyBorder="1" applyAlignment="1" applyProtection="1">
      <alignment horizontal="center" vertical="center"/>
      <protection locked="0"/>
    </xf>
    <xf numFmtId="171" fontId="29" fillId="13" borderId="23" xfId="0" applyNumberFormat="1" applyFont="1" applyFill="1" applyBorder="1" applyAlignment="1" applyProtection="1">
      <alignment horizontal="center"/>
      <protection locked="0"/>
    </xf>
    <xf numFmtId="172" fontId="34" fillId="13" borderId="27" xfId="0" applyNumberFormat="1" applyFont="1" applyFill="1" applyBorder="1" applyAlignment="1" applyProtection="1">
      <alignment horizontal="right"/>
      <protection locked="0"/>
    </xf>
    <xf numFmtId="164" fontId="31" fillId="0" borderId="0" xfId="0" applyFont="1" applyBorder="1" applyAlignment="1" applyProtection="1">
      <alignment horizontal="center"/>
      <protection locked="0"/>
    </xf>
    <xf numFmtId="172" fontId="34" fillId="13" borderId="27" xfId="0" applyNumberFormat="1" applyFont="1" applyFill="1" applyBorder="1" applyAlignment="1" applyProtection="1">
      <alignment horizontal="center" vertical="center"/>
      <protection locked="0"/>
    </xf>
    <xf numFmtId="167" fontId="29" fillId="13" borderId="44" xfId="0" applyNumberFormat="1" applyFont="1" applyFill="1" applyBorder="1" applyAlignment="1" applyProtection="1">
      <alignment horizontal="center" wrapText="1"/>
      <protection locked="0"/>
    </xf>
    <xf numFmtId="171" fontId="35" fillId="0" borderId="2" xfId="0" applyNumberFormat="1" applyFont="1" applyBorder="1" applyAlignment="1" applyProtection="1">
      <alignment horizontal="center"/>
      <protection locked="0"/>
    </xf>
    <xf numFmtId="171" fontId="35" fillId="0" borderId="5" xfId="0" applyNumberFormat="1" applyFont="1" applyBorder="1" applyAlignment="1" applyProtection="1">
      <alignment horizontal="center"/>
      <protection locked="0"/>
    </xf>
    <xf numFmtId="164" fontId="35" fillId="0" borderId="5" xfId="0" applyFont="1" applyBorder="1" applyAlignment="1" applyProtection="1">
      <alignment horizontal="center"/>
      <protection locked="0"/>
    </xf>
    <xf numFmtId="171" fontId="35" fillId="0" borderId="29" xfId="0" applyNumberFormat="1" applyFont="1" applyBorder="1" applyAlignment="1" applyProtection="1">
      <alignment horizontal="center"/>
      <protection locked="0"/>
    </xf>
    <xf numFmtId="164" fontId="35" fillId="0" borderId="29" xfId="0" applyFont="1" applyBorder="1" applyAlignment="1" applyProtection="1">
      <alignment horizontal="center"/>
      <protection locked="0"/>
    </xf>
    <xf numFmtId="171" fontId="29" fillId="12" borderId="62" xfId="0" applyNumberFormat="1" applyFont="1" applyFill="1" applyBorder="1" applyAlignment="1" applyProtection="1">
      <alignment horizontal="center" vertical="center"/>
      <protection locked="0"/>
    </xf>
    <xf numFmtId="164" fontId="29" fillId="0" borderId="0" xfId="0" applyFont="1" applyFill="1" applyProtection="1">
      <protection locked="0"/>
    </xf>
    <xf numFmtId="2" fontId="29" fillId="0" borderId="6" xfId="0" applyNumberFormat="1" applyFont="1" applyFill="1" applyBorder="1" applyAlignment="1" applyProtection="1">
      <alignment horizontal="center" wrapText="1"/>
      <protection locked="0"/>
    </xf>
    <xf numFmtId="164" fontId="35" fillId="0" borderId="2" xfId="0" applyFont="1" applyBorder="1" applyAlignment="1" applyProtection="1">
      <alignment horizontal="center"/>
      <protection locked="0"/>
    </xf>
    <xf numFmtId="164" fontId="35" fillId="3" borderId="5" xfId="0" applyFont="1" applyFill="1" applyBorder="1" applyAlignment="1" applyProtection="1">
      <alignment horizontal="center"/>
      <protection locked="0"/>
    </xf>
    <xf numFmtId="164" fontId="35" fillId="3" borderId="14" xfId="0" applyFont="1" applyFill="1" applyBorder="1" applyAlignment="1" applyProtection="1">
      <alignment horizontal="center"/>
      <protection locked="0"/>
    </xf>
    <xf numFmtId="164" fontId="29" fillId="4" borderId="15" xfId="0" applyFont="1" applyFill="1" applyBorder="1" applyAlignment="1" applyProtection="1">
      <alignment horizontal="center"/>
      <protection locked="0"/>
    </xf>
    <xf numFmtId="1" fontId="29" fillId="4" borderId="16" xfId="0" applyNumberFormat="1" applyFont="1" applyFill="1" applyBorder="1" applyAlignment="1" applyProtection="1">
      <protection locked="0"/>
    </xf>
    <xf numFmtId="2" fontId="29" fillId="4" borderId="18" xfId="0" applyNumberFormat="1" applyFont="1" applyFill="1" applyBorder="1" applyAlignment="1" applyProtection="1">
      <alignment horizontal="center" wrapText="1"/>
      <protection locked="0"/>
    </xf>
    <xf numFmtId="171" fontId="36" fillId="0" borderId="5" xfId="0" applyNumberFormat="1" applyFont="1" applyFill="1" applyBorder="1" applyAlignment="1" applyProtection="1">
      <alignment horizontal="center"/>
      <protection locked="0"/>
    </xf>
    <xf numFmtId="164" fontId="36" fillId="0" borderId="5" xfId="0" applyFont="1" applyFill="1" applyBorder="1" applyAlignment="1" applyProtection="1">
      <alignment horizontal="center"/>
      <protection locked="0"/>
    </xf>
    <xf numFmtId="164" fontId="36" fillId="8" borderId="14" xfId="0" applyFont="1" applyFill="1" applyBorder="1" applyAlignment="1" applyProtection="1">
      <alignment horizontal="center"/>
      <protection locked="0"/>
    </xf>
    <xf numFmtId="164" fontId="29" fillId="0" borderId="0" xfId="0" applyFont="1" applyFill="1" applyBorder="1" applyAlignment="1" applyProtection="1">
      <alignment horizontal="center"/>
      <protection locked="0"/>
    </xf>
    <xf numFmtId="1" fontId="29" fillId="0" borderId="0" xfId="0" applyNumberFormat="1" applyFont="1" applyFill="1" applyBorder="1" applyAlignment="1" applyProtection="1">
      <protection locked="0"/>
    </xf>
    <xf numFmtId="2" fontId="29" fillId="0" borderId="0" xfId="0" applyNumberFormat="1" applyFont="1" applyFill="1" applyBorder="1" applyAlignment="1" applyProtection="1">
      <alignment horizontal="center" wrapText="1"/>
      <protection locked="0"/>
    </xf>
    <xf numFmtId="164" fontId="29" fillId="4" borderId="19" xfId="0" applyFont="1" applyFill="1" applyBorder="1" applyAlignment="1" applyProtection="1">
      <alignment horizontal="center"/>
      <protection locked="0"/>
    </xf>
    <xf numFmtId="2" fontId="29" fillId="4" borderId="17" xfId="0" applyNumberFormat="1" applyFont="1" applyFill="1" applyBorder="1" applyProtection="1">
      <protection locked="0"/>
    </xf>
    <xf numFmtId="2" fontId="29" fillId="0" borderId="0" xfId="0" applyNumberFormat="1" applyFont="1" applyFill="1" applyBorder="1" applyProtection="1">
      <protection locked="0"/>
    </xf>
    <xf numFmtId="2" fontId="29" fillId="0" borderId="16" xfId="0" applyNumberFormat="1" applyFont="1" applyFill="1" applyBorder="1" applyAlignment="1" applyProtection="1">
      <alignment horizontal="center" wrapText="1"/>
      <protection locked="0"/>
    </xf>
    <xf numFmtId="164" fontId="35" fillId="3" borderId="29" xfId="0" applyFont="1" applyFill="1" applyBorder="1" applyAlignment="1" applyProtection="1">
      <alignment horizontal="center"/>
      <protection locked="0"/>
    </xf>
    <xf numFmtId="164" fontId="36" fillId="0" borderId="29" xfId="0" applyFont="1" applyFill="1" applyBorder="1" applyAlignment="1" applyProtection="1">
      <alignment horizontal="center"/>
      <protection locked="0"/>
    </xf>
    <xf numFmtId="16" fontId="35" fillId="3" borderId="18" xfId="0" applyNumberFormat="1" applyFont="1" applyFill="1" applyBorder="1" applyAlignment="1" applyProtection="1">
      <alignment horizontal="center"/>
      <protection locked="0"/>
    </xf>
    <xf numFmtId="167" fontId="35" fillId="0" borderId="0" xfId="0" applyNumberFormat="1" applyFont="1" applyFill="1" applyBorder="1" applyProtection="1">
      <protection locked="0"/>
    </xf>
    <xf numFmtId="16" fontId="35" fillId="0" borderId="0" xfId="0" applyNumberFormat="1" applyFont="1" applyFill="1" applyBorder="1" applyAlignment="1" applyProtection="1">
      <alignment horizontal="right"/>
      <protection locked="0"/>
    </xf>
    <xf numFmtId="16" fontId="35" fillId="0" borderId="0" xfId="0" applyNumberFormat="1" applyFont="1" applyBorder="1" applyAlignment="1" applyProtection="1">
      <alignment horizontal="right"/>
      <protection locked="0"/>
    </xf>
    <xf numFmtId="164" fontId="29" fillId="0" borderId="0" xfId="0" applyFont="1" applyFill="1" applyBorder="1" applyAlignment="1" applyProtection="1">
      <alignment wrapText="1"/>
      <protection locked="0"/>
    </xf>
    <xf numFmtId="14" fontId="31" fillId="0" borderId="0" xfId="0" applyNumberFormat="1" applyFont="1" applyFill="1" applyProtection="1">
      <protection locked="0"/>
    </xf>
    <xf numFmtId="164" fontId="29" fillId="0" borderId="0" xfId="0" applyFont="1" applyFill="1" applyBorder="1" applyProtection="1">
      <protection locked="0"/>
    </xf>
    <xf numFmtId="14" fontId="31" fillId="0" borderId="0" xfId="0" applyNumberFormat="1" applyFont="1" applyProtection="1">
      <protection locked="0"/>
    </xf>
    <xf numFmtId="164" fontId="31" fillId="0" borderId="0" xfId="0" applyFon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172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164" fontId="35" fillId="0" borderId="0" xfId="0" applyFont="1" applyAlignment="1" applyProtection="1">
      <alignment wrapText="1"/>
      <protection locked="0"/>
    </xf>
    <xf numFmtId="172" fontId="31" fillId="0" borderId="0" xfId="0" applyNumberFormat="1" applyFont="1" applyProtection="1">
      <protection locked="0"/>
    </xf>
    <xf numFmtId="164" fontId="37" fillId="0" borderId="0" xfId="0" applyFont="1" applyAlignment="1" applyProtection="1">
      <alignment horizontal="right"/>
      <protection locked="0"/>
    </xf>
    <xf numFmtId="172" fontId="31" fillId="0" borderId="0" xfId="0" applyNumberFormat="1" applyFont="1" applyFill="1" applyProtection="1">
      <protection locked="0"/>
    </xf>
    <xf numFmtId="166" fontId="29" fillId="4" borderId="17" xfId="0" applyNumberFormat="1" applyFont="1" applyFill="1" applyBorder="1" applyAlignment="1" applyProtection="1">
      <alignment horizontal="left" vertical="center"/>
      <protection locked="0"/>
    </xf>
    <xf numFmtId="164" fontId="31" fillId="0" borderId="0" xfId="0" applyFont="1" applyBorder="1" applyAlignment="1" applyProtection="1">
      <alignment wrapText="1"/>
      <protection locked="0"/>
    </xf>
    <xf numFmtId="171" fontId="42" fillId="0" borderId="0" xfId="0" applyNumberFormat="1" applyFont="1" applyAlignment="1" applyProtection="1">
      <alignment horizontal="right"/>
      <protection locked="0"/>
    </xf>
    <xf numFmtId="164" fontId="22" fillId="0" borderId="0" xfId="0" applyFont="1" applyBorder="1" applyAlignment="1" applyProtection="1">
      <alignment wrapText="1"/>
      <protection locked="0"/>
    </xf>
    <xf numFmtId="164" fontId="23" fillId="0" borderId="0" xfId="0" applyFont="1" applyProtection="1">
      <protection locked="0"/>
    </xf>
    <xf numFmtId="164" fontId="34" fillId="0" borderId="0" xfId="0" applyFont="1" applyProtection="1">
      <protection locked="0"/>
    </xf>
    <xf numFmtId="164" fontId="31" fillId="0" borderId="0" xfId="0" applyFont="1" applyFill="1" applyBorder="1" applyAlignment="1" applyProtection="1">
      <alignment wrapText="1"/>
      <protection locked="0"/>
    </xf>
    <xf numFmtId="164" fontId="35" fillId="0" borderId="0" xfId="0" applyFont="1" applyBorder="1" applyAlignment="1" applyProtection="1">
      <alignment wrapText="1"/>
      <protection locked="0"/>
    </xf>
    <xf numFmtId="166" fontId="29" fillId="0" borderId="0" xfId="0" applyNumberFormat="1" applyFont="1" applyFill="1" applyBorder="1" applyAlignment="1" applyProtection="1">
      <alignment horizontal="left" vertical="center"/>
      <protection locked="0"/>
    </xf>
    <xf numFmtId="164" fontId="31" fillId="0" borderId="0" xfId="0" applyFont="1" applyBorder="1" applyProtection="1">
      <protection locked="0"/>
    </xf>
    <xf numFmtId="171" fontId="35" fillId="0" borderId="0" xfId="0" applyNumberFormat="1" applyFont="1" applyBorder="1" applyAlignment="1" applyProtection="1">
      <alignment wrapText="1"/>
      <protection locked="0"/>
    </xf>
    <xf numFmtId="164" fontId="31" fillId="0" borderId="0" xfId="0" applyFont="1" applyFill="1" applyBorder="1" applyProtection="1">
      <protection locked="0"/>
    </xf>
    <xf numFmtId="164" fontId="34" fillId="0" borderId="0" xfId="0" applyFont="1" applyBorder="1" applyAlignment="1" applyProtection="1">
      <alignment horizontal="center"/>
      <protection locked="0"/>
    </xf>
    <xf numFmtId="164" fontId="34" fillId="0" borderId="0" xfId="0" applyFont="1" applyBorder="1" applyProtection="1">
      <protection locked="0"/>
    </xf>
    <xf numFmtId="164" fontId="34" fillId="0" borderId="0" xfId="0" applyFont="1" applyBorder="1" applyAlignment="1" applyProtection="1">
      <alignment horizontal="right"/>
      <protection locked="0"/>
    </xf>
    <xf numFmtId="171" fontId="29" fillId="0" borderId="0" xfId="0" applyNumberFormat="1" applyFont="1" applyBorder="1" applyAlignment="1" applyProtection="1">
      <alignment horizontal="center"/>
      <protection locked="0"/>
    </xf>
    <xf numFmtId="164" fontId="38" fillId="0" borderId="0" xfId="0" applyFont="1" applyBorder="1" applyAlignment="1" applyProtection="1">
      <alignment wrapText="1"/>
      <protection locked="0"/>
    </xf>
    <xf numFmtId="164" fontId="29" fillId="0" borderId="64" xfId="0" applyFont="1" applyFill="1" applyBorder="1" applyAlignment="1" applyProtection="1">
      <alignment horizontal="center"/>
      <protection locked="0"/>
    </xf>
    <xf numFmtId="164" fontId="31" fillId="0" borderId="0" xfId="0" applyFont="1" applyBorder="1" applyAlignment="1" applyProtection="1">
      <alignment horizontal="right" wrapText="1"/>
      <protection locked="0"/>
    </xf>
    <xf numFmtId="2" fontId="29" fillId="4" borderId="17" xfId="0" applyNumberFormat="1" applyFont="1" applyFill="1" applyBorder="1" applyAlignment="1" applyProtection="1">
      <alignment vertical="center"/>
      <protection locked="0"/>
    </xf>
    <xf numFmtId="171" fontId="31" fillId="0" borderId="0" xfId="0" applyNumberFormat="1" applyFont="1" applyAlignment="1" applyProtection="1">
      <alignment horizontal="center"/>
      <protection locked="0"/>
    </xf>
    <xf numFmtId="2" fontId="29" fillId="0" borderId="0" xfId="0" applyNumberFormat="1" applyFont="1" applyFill="1" applyBorder="1" applyAlignment="1" applyProtection="1">
      <alignment vertical="center"/>
      <protection locked="0"/>
    </xf>
    <xf numFmtId="164" fontId="34" fillId="0" borderId="0" xfId="0" applyFont="1" applyFill="1" applyBorder="1" applyAlignment="1" applyProtection="1">
      <alignment horizontal="right"/>
      <protection locked="0"/>
    </xf>
    <xf numFmtId="166" fontId="31" fillId="0" borderId="0" xfId="0" applyNumberFormat="1" applyFont="1" applyAlignment="1" applyProtection="1">
      <alignment horizontal="center"/>
      <protection locked="0"/>
    </xf>
    <xf numFmtId="164" fontId="29" fillId="0" borderId="23" xfId="0" applyFont="1" applyBorder="1" applyAlignment="1" applyProtection="1">
      <alignment horizontal="center" wrapText="1"/>
      <protection locked="0"/>
    </xf>
    <xf numFmtId="1" fontId="29" fillId="0" borderId="24" xfId="0" applyNumberFormat="1" applyFont="1" applyFill="1" applyBorder="1" applyAlignment="1" applyProtection="1">
      <protection locked="0"/>
    </xf>
    <xf numFmtId="168" fontId="29" fillId="0" borderId="25" xfId="0" applyNumberFormat="1" applyFont="1" applyFill="1" applyBorder="1" applyAlignment="1" applyProtection="1">
      <alignment horizontal="left" wrapText="1"/>
      <protection locked="0"/>
    </xf>
    <xf numFmtId="2" fontId="29" fillId="0" borderId="24" xfId="0" applyNumberFormat="1" applyFont="1" applyFill="1" applyBorder="1" applyAlignment="1" applyProtection="1">
      <alignment horizontal="center"/>
      <protection locked="0"/>
    </xf>
    <xf numFmtId="164" fontId="29" fillId="0" borderId="26" xfId="0" applyFont="1" applyBorder="1" applyAlignment="1" applyProtection="1">
      <alignment horizontal="center"/>
      <protection locked="0"/>
    </xf>
    <xf numFmtId="164" fontId="29" fillId="0" borderId="15" xfId="0" applyFont="1" applyBorder="1" applyAlignment="1" applyProtection="1">
      <alignment horizontal="center" wrapText="1"/>
      <protection locked="0"/>
    </xf>
    <xf numFmtId="1" fontId="29" fillId="0" borderId="16" xfId="0" applyNumberFormat="1" applyFont="1" applyFill="1" applyBorder="1" applyAlignment="1" applyProtection="1">
      <alignment vertical="center"/>
      <protection locked="0"/>
    </xf>
    <xf numFmtId="165" fontId="29" fillId="0" borderId="17" xfId="0" applyNumberFormat="1" applyFont="1" applyBorder="1" applyAlignment="1" applyProtection="1">
      <alignment vertical="center"/>
      <protection locked="0"/>
    </xf>
    <xf numFmtId="2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29" fillId="0" borderId="18" xfId="0" applyFont="1" applyBorder="1" applyAlignment="1" applyProtection="1">
      <alignment horizontal="center" vertical="center"/>
      <protection locked="0"/>
    </xf>
    <xf numFmtId="164" fontId="41" fillId="0" borderId="0" xfId="0" applyFont="1" applyProtection="1">
      <protection locked="0"/>
    </xf>
    <xf numFmtId="164" fontId="29" fillId="0" borderId="0" xfId="0" applyFont="1" applyProtection="1"/>
    <xf numFmtId="164" fontId="29" fillId="0" borderId="29" xfId="0" applyFont="1" applyBorder="1" applyAlignment="1" applyProtection="1">
      <alignment horizontal="center" vertical="center"/>
    </xf>
    <xf numFmtId="164" fontId="29" fillId="0" borderId="29" xfId="0" applyFont="1" applyBorder="1" applyAlignment="1" applyProtection="1">
      <alignment horizontal="center" vertical="center" wrapText="1"/>
    </xf>
    <xf numFmtId="171" fontId="29" fillId="12" borderId="35" xfId="0" applyNumberFormat="1" applyFont="1" applyFill="1" applyBorder="1" applyAlignment="1" applyProtection="1">
      <alignment horizontal="center" vertical="center"/>
    </xf>
    <xf numFmtId="172" fontId="34" fillId="12" borderId="2" xfId="0" applyNumberFormat="1" applyFont="1" applyFill="1" applyBorder="1" applyAlignment="1" applyProtection="1">
      <alignment horizontal="center"/>
    </xf>
    <xf numFmtId="164" fontId="29" fillId="14" borderId="19" xfId="0" applyFont="1" applyFill="1" applyBorder="1" applyAlignment="1" applyProtection="1">
      <alignment horizontal="center"/>
    </xf>
    <xf numFmtId="164" fontId="29" fillId="14" borderId="20" xfId="0" applyFont="1" applyFill="1" applyBorder="1" applyAlignment="1" applyProtection="1">
      <alignment horizontal="center"/>
    </xf>
    <xf numFmtId="164" fontId="29" fillId="0" borderId="44" xfId="0" applyFont="1" applyBorder="1" applyAlignment="1" applyProtection="1">
      <alignment horizontal="center" vertical="center"/>
    </xf>
    <xf numFmtId="49" fontId="32" fillId="3" borderId="27" xfId="0" applyNumberFormat="1" applyFont="1" applyFill="1" applyBorder="1" applyProtection="1"/>
    <xf numFmtId="49" fontId="33" fillId="3" borderId="26" xfId="0" applyNumberFormat="1" applyFont="1" applyFill="1" applyBorder="1" applyProtection="1"/>
    <xf numFmtId="167" fontId="32" fillId="14" borderId="15" xfId="0" applyNumberFormat="1" applyFont="1" applyFill="1" applyBorder="1" applyAlignment="1" applyProtection="1">
      <alignment horizontal="center"/>
    </xf>
    <xf numFmtId="164" fontId="32" fillId="14" borderId="29" xfId="0" applyFont="1" applyFill="1" applyBorder="1" applyAlignment="1" applyProtection="1">
      <alignment horizontal="center"/>
    </xf>
    <xf numFmtId="164" fontId="32" fillId="3" borderId="5" xfId="0" applyFont="1" applyFill="1" applyBorder="1" applyAlignment="1" applyProtection="1">
      <alignment horizontal="center"/>
    </xf>
    <xf numFmtId="167" fontId="32" fillId="14" borderId="29" xfId="0" applyNumberFormat="1" applyFont="1" applyFill="1" applyBorder="1" applyAlignment="1" applyProtection="1">
      <alignment horizontal="center"/>
    </xf>
    <xf numFmtId="164" fontId="32" fillId="3" borderId="14" xfId="0" applyFont="1" applyFill="1" applyBorder="1" applyAlignment="1" applyProtection="1">
      <alignment horizontal="center"/>
    </xf>
    <xf numFmtId="171" fontId="35" fillId="0" borderId="44" xfId="0" applyNumberFormat="1" applyFont="1" applyBorder="1" applyAlignment="1" applyProtection="1">
      <alignment horizontal="center"/>
    </xf>
    <xf numFmtId="164" fontId="35" fillId="0" borderId="2" xfId="0" applyFont="1" applyBorder="1" applyAlignment="1" applyProtection="1">
      <alignment horizontal="center"/>
    </xf>
    <xf numFmtId="164" fontId="35" fillId="3" borderId="5" xfId="0" applyFont="1" applyFill="1" applyBorder="1" applyAlignment="1" applyProtection="1">
      <alignment horizontal="center"/>
    </xf>
    <xf numFmtId="171" fontId="35" fillId="0" borderId="2" xfId="0" applyNumberFormat="1" applyFont="1" applyBorder="1" applyAlignment="1" applyProtection="1">
      <alignment horizontal="center"/>
    </xf>
    <xf numFmtId="171" fontId="35" fillId="0" borderId="35" xfId="0" applyNumberFormat="1" applyFont="1" applyBorder="1" applyAlignment="1" applyProtection="1">
      <alignment horizontal="center"/>
    </xf>
    <xf numFmtId="171" fontId="35" fillId="0" borderId="5" xfId="0" applyNumberFormat="1" applyFont="1" applyBorder="1" applyAlignment="1" applyProtection="1">
      <alignment horizontal="center"/>
    </xf>
    <xf numFmtId="164" fontId="35" fillId="0" borderId="5" xfId="0" applyFont="1" applyBorder="1" applyAlignment="1" applyProtection="1">
      <alignment horizontal="center"/>
    </xf>
    <xf numFmtId="171" fontId="35" fillId="0" borderId="5" xfId="0" applyNumberFormat="1" applyFont="1" applyFill="1" applyBorder="1" applyAlignment="1" applyProtection="1">
      <alignment horizontal="center"/>
    </xf>
    <xf numFmtId="164" fontId="35" fillId="0" borderId="5" xfId="0" applyFont="1" applyFill="1" applyBorder="1" applyAlignment="1" applyProtection="1">
      <alignment horizontal="center"/>
    </xf>
    <xf numFmtId="171" fontId="35" fillId="0" borderId="15" xfId="0" applyNumberFormat="1" applyFont="1" applyBorder="1" applyAlignment="1" applyProtection="1">
      <alignment horizontal="center"/>
    </xf>
    <xf numFmtId="164" fontId="35" fillId="0" borderId="29" xfId="0" applyFont="1" applyBorder="1" applyAlignment="1" applyProtection="1">
      <alignment horizontal="center"/>
    </xf>
    <xf numFmtId="164" fontId="35" fillId="3" borderId="29" xfId="0" applyFont="1" applyFill="1" applyBorder="1" applyAlignment="1" applyProtection="1">
      <alignment horizontal="center"/>
    </xf>
    <xf numFmtId="171" fontId="35" fillId="0" borderId="29" xfId="0" applyNumberFormat="1" applyFont="1" applyBorder="1" applyAlignment="1" applyProtection="1">
      <alignment horizontal="center"/>
    </xf>
    <xf numFmtId="164" fontId="36" fillId="0" borderId="29" xfId="0" applyFont="1" applyFill="1" applyBorder="1" applyAlignment="1" applyProtection="1">
      <alignment horizontal="center"/>
    </xf>
    <xf numFmtId="164" fontId="35" fillId="0" borderId="32" xfId="0" applyFont="1" applyFill="1" applyBorder="1" applyAlignment="1" applyProtection="1">
      <alignment horizontal="center"/>
    </xf>
    <xf numFmtId="164" fontId="35" fillId="0" borderId="33" xfId="0" applyFont="1" applyFill="1" applyBorder="1" applyAlignment="1" applyProtection="1">
      <alignment horizontal="center"/>
    </xf>
    <xf numFmtId="164" fontId="35" fillId="0" borderId="0" xfId="0" applyFont="1" applyFill="1" applyBorder="1" applyAlignment="1" applyProtection="1">
      <alignment horizontal="center"/>
    </xf>
    <xf numFmtId="164" fontId="29" fillId="0" borderId="35" xfId="0" applyFont="1" applyBorder="1" applyAlignment="1" applyProtection="1">
      <alignment horizontal="center"/>
    </xf>
    <xf numFmtId="164" fontId="29" fillId="0" borderId="15" xfId="0" applyFont="1" applyBorder="1" applyAlignment="1" applyProtection="1">
      <alignment horizontal="center"/>
    </xf>
    <xf numFmtId="49" fontId="33" fillId="3" borderId="27" xfId="0" applyNumberFormat="1" applyFont="1" applyFill="1" applyBorder="1" applyProtection="1"/>
    <xf numFmtId="1" fontId="32" fillId="15" borderId="26" xfId="0" applyNumberFormat="1" applyFont="1" applyFill="1" applyBorder="1" applyAlignment="1" applyProtection="1">
      <alignment horizontal="center"/>
    </xf>
    <xf numFmtId="164" fontId="32" fillId="14" borderId="16" xfId="0" applyFont="1" applyFill="1" applyBorder="1" applyAlignment="1" applyProtection="1">
      <alignment horizontal="center"/>
    </xf>
    <xf numFmtId="164" fontId="32" fillId="15" borderId="18" xfId="0" applyFont="1" applyFill="1" applyBorder="1" applyAlignment="1" applyProtection="1">
      <alignment horizontal="center"/>
    </xf>
    <xf numFmtId="164" fontId="35" fillId="0" borderId="67" xfId="0" applyFont="1" applyBorder="1" applyAlignment="1" applyProtection="1">
      <alignment horizontal="center"/>
    </xf>
    <xf numFmtId="164" fontId="35" fillId="15" borderId="43" xfId="0" applyFont="1" applyFill="1" applyBorder="1" applyAlignment="1" applyProtection="1">
      <alignment horizontal="center"/>
    </xf>
    <xf numFmtId="171" fontId="36" fillId="0" borderId="5" xfId="0" applyNumberFormat="1" applyFont="1" applyFill="1" applyBorder="1" applyAlignment="1" applyProtection="1">
      <alignment horizontal="center"/>
    </xf>
    <xf numFmtId="164" fontId="36" fillId="0" borderId="5" xfId="0" applyFont="1" applyFill="1" applyBorder="1" applyAlignment="1" applyProtection="1">
      <alignment horizontal="center"/>
    </xf>
    <xf numFmtId="164" fontId="36" fillId="8" borderId="5" xfId="0" applyFont="1" applyFill="1" applyBorder="1" applyAlignment="1" applyProtection="1">
      <alignment horizontal="center"/>
    </xf>
    <xf numFmtId="164" fontId="35" fillId="0" borderId="6" xfId="0" applyFont="1" applyBorder="1" applyAlignment="1" applyProtection="1">
      <alignment horizontal="center"/>
    </xf>
    <xf numFmtId="164" fontId="35" fillId="15" borderId="14" xfId="0" applyFont="1" applyFill="1" applyBorder="1" applyAlignment="1" applyProtection="1">
      <alignment horizontal="center"/>
    </xf>
    <xf numFmtId="164" fontId="36" fillId="0" borderId="6" xfId="0" applyFont="1" applyFill="1" applyBorder="1" applyAlignment="1" applyProtection="1">
      <alignment horizontal="center"/>
    </xf>
    <xf numFmtId="164" fontId="36" fillId="15" borderId="14" xfId="0" applyFont="1" applyFill="1" applyBorder="1" applyAlignment="1" applyProtection="1">
      <alignment horizontal="center"/>
    </xf>
    <xf numFmtId="16" fontId="35" fillId="3" borderId="29" xfId="0" applyNumberFormat="1" applyFont="1" applyFill="1" applyBorder="1" applyAlignment="1" applyProtection="1">
      <alignment horizontal="center"/>
    </xf>
    <xf numFmtId="16" fontId="35" fillId="0" borderId="16" xfId="0" applyNumberFormat="1" applyFont="1" applyBorder="1" applyAlignment="1" applyProtection="1">
      <alignment horizontal="center"/>
    </xf>
    <xf numFmtId="16" fontId="35" fillId="15" borderId="18" xfId="0" applyNumberFormat="1" applyFont="1" applyFill="1" applyBorder="1" applyAlignment="1" applyProtection="1">
      <alignment horizontal="center"/>
    </xf>
    <xf numFmtId="164" fontId="31" fillId="0" borderId="0" xfId="0" applyFont="1" applyProtection="1"/>
    <xf numFmtId="164" fontId="30" fillId="15" borderId="32" xfId="0" applyFont="1" applyFill="1" applyBorder="1" applyProtection="1"/>
    <xf numFmtId="164" fontId="32" fillId="14" borderId="18" xfId="0" applyFont="1" applyFill="1" applyBorder="1" applyAlignment="1" applyProtection="1">
      <alignment horizontal="center"/>
    </xf>
    <xf numFmtId="164" fontId="30" fillId="15" borderId="36" xfId="0" applyFont="1" applyFill="1" applyBorder="1" applyProtection="1"/>
    <xf numFmtId="164" fontId="35" fillId="0" borderId="43" xfId="0" applyFont="1" applyBorder="1" applyAlignment="1" applyProtection="1">
      <alignment horizontal="center"/>
    </xf>
    <xf numFmtId="164" fontId="35" fillId="3" borderId="14" xfId="0" applyFont="1" applyFill="1" applyBorder="1" applyAlignment="1" applyProtection="1">
      <alignment horizontal="center"/>
    </xf>
    <xf numFmtId="171" fontId="36" fillId="0" borderId="35" xfId="0" applyNumberFormat="1" applyFont="1" applyFill="1" applyBorder="1" applyAlignment="1" applyProtection="1">
      <alignment horizontal="center"/>
    </xf>
    <xf numFmtId="164" fontId="36" fillId="0" borderId="14" xfId="0" applyFont="1" applyFill="1" applyBorder="1" applyAlignment="1" applyProtection="1">
      <alignment horizontal="center"/>
    </xf>
    <xf numFmtId="164" fontId="35" fillId="0" borderId="14" xfId="0" applyFont="1" applyBorder="1" applyAlignment="1" applyProtection="1">
      <alignment horizontal="center"/>
    </xf>
    <xf numFmtId="171" fontId="30" fillId="15" borderId="36" xfId="0" applyNumberFormat="1" applyFont="1" applyFill="1" applyBorder="1" applyAlignment="1" applyProtection="1">
      <alignment wrapText="1"/>
    </xf>
    <xf numFmtId="16" fontId="35" fillId="0" borderId="5" xfId="0" applyNumberFormat="1" applyFont="1" applyBorder="1" applyAlignment="1" applyProtection="1">
      <alignment horizontal="center"/>
    </xf>
    <xf numFmtId="16" fontId="35" fillId="0" borderId="29" xfId="0" applyNumberFormat="1" applyFont="1" applyBorder="1" applyAlignment="1" applyProtection="1">
      <alignment horizontal="center"/>
    </xf>
    <xf numFmtId="16" fontId="35" fillId="0" borderId="18" xfId="0" applyNumberFormat="1" applyFont="1" applyBorder="1" applyAlignment="1" applyProtection="1">
      <alignment horizontal="center"/>
    </xf>
    <xf numFmtId="164" fontId="30" fillId="15" borderId="72" xfId="0" applyFont="1" applyFill="1" applyBorder="1" applyProtection="1"/>
    <xf numFmtId="164" fontId="35" fillId="3" borderId="18" xfId="0" applyFont="1" applyFill="1" applyBorder="1" applyAlignment="1" applyProtection="1">
      <alignment horizontal="center"/>
    </xf>
    <xf numFmtId="49" fontId="32" fillId="15" borderId="27" xfId="0" applyNumberFormat="1" applyFont="1" applyFill="1" applyBorder="1" applyProtection="1"/>
    <xf numFmtId="164" fontId="36" fillId="8" borderId="14" xfId="0" applyFont="1" applyFill="1" applyBorder="1" applyAlignment="1" applyProtection="1">
      <alignment horizontal="center"/>
    </xf>
    <xf numFmtId="16" fontId="35" fillId="3" borderId="18" xfId="0" applyNumberFormat="1" applyFont="1" applyFill="1" applyBorder="1" applyAlignment="1" applyProtection="1">
      <alignment horizontal="center"/>
    </xf>
    <xf numFmtId="167" fontId="35" fillId="0" borderId="33" xfId="0" applyNumberFormat="1" applyFont="1" applyBorder="1" applyProtection="1"/>
    <xf numFmtId="164" fontId="35" fillId="0" borderId="33" xfId="0" applyFont="1" applyFill="1" applyBorder="1" applyAlignment="1" applyProtection="1">
      <alignment horizontal="right"/>
    </xf>
    <xf numFmtId="164" fontId="35" fillId="0" borderId="33" xfId="0" applyFont="1" applyFill="1" applyBorder="1" applyProtection="1"/>
    <xf numFmtId="167" fontId="35" fillId="0" borderId="33" xfId="0" applyNumberFormat="1" applyFont="1" applyFill="1" applyBorder="1" applyProtection="1"/>
    <xf numFmtId="16" fontId="35" fillId="0" borderId="33" xfId="0" applyNumberFormat="1" applyFont="1" applyFill="1" applyBorder="1" applyAlignment="1" applyProtection="1">
      <alignment horizontal="right"/>
    </xf>
    <xf numFmtId="164" fontId="31" fillId="0" borderId="0" xfId="0" applyFont="1" applyBorder="1" applyProtection="1"/>
    <xf numFmtId="164" fontId="43" fillId="0" borderId="0" xfId="0" applyFont="1" applyProtection="1"/>
    <xf numFmtId="164" fontId="31" fillId="0" borderId="0" xfId="0" applyFont="1" applyBorder="1" applyAlignment="1" applyProtection="1">
      <alignment wrapText="1"/>
    </xf>
    <xf numFmtId="171" fontId="35" fillId="0" borderId="0" xfId="0" applyNumberFormat="1" applyFont="1" applyBorder="1" applyAlignment="1" applyProtection="1">
      <alignment wrapText="1"/>
    </xf>
    <xf numFmtId="164" fontId="30" fillId="9" borderId="66" xfId="0" applyFont="1" applyFill="1" applyBorder="1" applyProtection="1"/>
    <xf numFmtId="164" fontId="30" fillId="9" borderId="72" xfId="0" applyFont="1" applyFill="1" applyBorder="1" applyProtection="1"/>
    <xf numFmtId="171" fontId="29" fillId="0" borderId="0" xfId="0" applyNumberFormat="1" applyFont="1" applyBorder="1" applyAlignment="1" applyProtection="1">
      <alignment horizontal="center"/>
    </xf>
    <xf numFmtId="164" fontId="29" fillId="0" borderId="0" xfId="0" applyFont="1" applyBorder="1" applyAlignment="1" applyProtection="1">
      <alignment horizontal="center"/>
    </xf>
    <xf numFmtId="171" fontId="29" fillId="12" borderId="62" xfId="0" applyNumberFormat="1" applyFont="1" applyFill="1" applyBorder="1" applyAlignment="1">
      <alignment horizontal="center" vertical="center"/>
    </xf>
    <xf numFmtId="171" fontId="29" fillId="13" borderId="23" xfId="0" applyNumberFormat="1" applyFont="1" applyFill="1" applyBorder="1" applyAlignment="1" applyProtection="1">
      <alignment horizontal="center" vertical="center"/>
    </xf>
    <xf numFmtId="172" fontId="34" fillId="13" borderId="48" xfId="0" applyNumberFormat="1" applyFont="1" applyFill="1" applyBorder="1" applyAlignment="1" applyProtection="1">
      <alignment horizontal="center"/>
    </xf>
    <xf numFmtId="2" fontId="34" fillId="13" borderId="46" xfId="0" applyNumberFormat="1" applyFont="1" applyFill="1" applyBorder="1" applyAlignment="1" applyProtection="1">
      <alignment horizontal="center" wrapText="1"/>
    </xf>
    <xf numFmtId="164" fontId="29" fillId="0" borderId="0" xfId="0" applyFont="1" applyAlignment="1" applyProtection="1">
      <alignment horizontal="center"/>
    </xf>
    <xf numFmtId="171" fontId="29" fillId="13" borderId="44" xfId="0" applyNumberFormat="1" applyFont="1" applyFill="1" applyBorder="1" applyAlignment="1" applyProtection="1">
      <alignment horizontal="center" vertical="center"/>
    </xf>
    <xf numFmtId="172" fontId="34" fillId="13" borderId="8" xfId="0" applyNumberFormat="1" applyFont="1" applyFill="1" applyBorder="1" applyAlignment="1" applyProtection="1">
      <alignment horizontal="center"/>
    </xf>
    <xf numFmtId="2" fontId="34" fillId="13" borderId="92" xfId="0" applyNumberFormat="1" applyFont="1" applyFill="1" applyBorder="1" applyAlignment="1" applyProtection="1">
      <alignment horizontal="center" wrapText="1"/>
    </xf>
    <xf numFmtId="172" fontId="34" fillId="13" borderId="5" xfId="0" applyNumberFormat="1" applyFont="1" applyFill="1" applyBorder="1" applyAlignment="1" applyProtection="1">
      <alignment horizontal="center"/>
    </xf>
    <xf numFmtId="171" fontId="29" fillId="13" borderId="35" xfId="0" applyNumberFormat="1" applyFont="1" applyFill="1" applyBorder="1" applyAlignment="1" applyProtection="1">
      <alignment horizontal="center" vertical="center"/>
    </xf>
    <xf numFmtId="172" fontId="34" fillId="13" borderId="2" xfId="0" applyNumberFormat="1" applyFont="1" applyFill="1" applyBorder="1" applyAlignment="1" applyProtection="1">
      <alignment horizontal="center"/>
    </xf>
    <xf numFmtId="171" fontId="29" fillId="12" borderId="44" xfId="0" applyNumberFormat="1" applyFont="1" applyFill="1" applyBorder="1" applyAlignment="1" applyProtection="1">
      <alignment horizontal="center" vertical="center"/>
    </xf>
    <xf numFmtId="164" fontId="29" fillId="0" borderId="0" xfId="0" applyFont="1" applyFill="1" applyAlignment="1" applyProtection="1">
      <alignment horizontal="center"/>
    </xf>
    <xf numFmtId="171" fontId="29" fillId="0" borderId="5" xfId="0" applyNumberFormat="1" applyFont="1" applyFill="1" applyBorder="1" applyAlignment="1" applyProtection="1">
      <alignment horizontal="center" wrapText="1"/>
    </xf>
    <xf numFmtId="172" fontId="34" fillId="0" borderId="5" xfId="0" applyNumberFormat="1" applyFont="1" applyFill="1" applyBorder="1" applyAlignment="1" applyProtection="1">
      <alignment horizontal="center"/>
    </xf>
    <xf numFmtId="2" fontId="34" fillId="0" borderId="14" xfId="0" applyNumberFormat="1" applyFont="1" applyFill="1" applyBorder="1" applyAlignment="1" applyProtection="1">
      <alignment horizontal="center" wrapText="1"/>
    </xf>
    <xf numFmtId="171" fontId="29" fillId="12" borderId="5" xfId="0" applyNumberFormat="1" applyFont="1" applyFill="1" applyBorder="1" applyAlignment="1" applyProtection="1">
      <alignment horizontal="center" wrapText="1"/>
    </xf>
    <xf numFmtId="172" fontId="34" fillId="12" borderId="5" xfId="0" applyNumberFormat="1" applyFont="1" applyFill="1" applyBorder="1" applyAlignment="1" applyProtection="1">
      <alignment horizontal="center"/>
    </xf>
    <xf numFmtId="164" fontId="31" fillId="0" borderId="0" xfId="0" applyFont="1" applyAlignment="1" applyProtection="1">
      <alignment horizontal="center"/>
    </xf>
    <xf numFmtId="14" fontId="31" fillId="0" borderId="0" xfId="0" applyNumberFormat="1" applyFont="1" applyAlignment="1" applyProtection="1">
      <alignment horizontal="center"/>
    </xf>
    <xf numFmtId="171" fontId="29" fillId="10" borderId="32" xfId="0" applyNumberFormat="1" applyFont="1" applyFill="1" applyBorder="1" applyAlignment="1" applyProtection="1">
      <alignment horizontal="center" wrapText="1"/>
    </xf>
    <xf numFmtId="172" fontId="34" fillId="10" borderId="48" xfId="0" applyNumberFormat="1" applyFont="1" applyFill="1" applyBorder="1" applyAlignment="1" applyProtection="1">
      <alignment horizontal="center"/>
    </xf>
    <xf numFmtId="171" fontId="29" fillId="12" borderId="71" xfId="0" applyNumberFormat="1" applyFont="1" applyFill="1" applyBorder="1" applyAlignment="1" applyProtection="1">
      <alignment horizontal="center" wrapText="1"/>
    </xf>
    <xf numFmtId="171" fontId="29" fillId="10" borderId="36" xfId="0" applyNumberFormat="1" applyFont="1" applyFill="1" applyBorder="1" applyAlignment="1" applyProtection="1">
      <alignment horizontal="center" wrapText="1"/>
    </xf>
    <xf numFmtId="172" fontId="34" fillId="10" borderId="12" xfId="0" applyNumberFormat="1" applyFont="1" applyFill="1" applyBorder="1" applyAlignment="1" applyProtection="1">
      <alignment horizontal="center"/>
    </xf>
    <xf numFmtId="171" fontId="29" fillId="10" borderId="71" xfId="0" applyNumberFormat="1" applyFont="1" applyFill="1" applyBorder="1" applyAlignment="1" applyProtection="1">
      <alignment horizontal="center" wrapText="1"/>
    </xf>
    <xf numFmtId="172" fontId="34" fillId="10" borderId="5" xfId="0" applyNumberFormat="1" applyFont="1" applyFill="1" applyBorder="1" applyAlignment="1" applyProtection="1">
      <alignment horizontal="center"/>
    </xf>
    <xf numFmtId="171" fontId="29" fillId="10" borderId="90" xfId="0" applyNumberFormat="1" applyFont="1" applyFill="1" applyBorder="1" applyAlignment="1" applyProtection="1">
      <alignment horizontal="center" wrapText="1"/>
    </xf>
    <xf numFmtId="171" fontId="29" fillId="10" borderId="35" xfId="0" applyNumberFormat="1" applyFont="1" applyFill="1" applyBorder="1" applyAlignment="1" applyProtection="1">
      <alignment horizontal="center" wrapText="1"/>
    </xf>
    <xf numFmtId="172" fontId="34" fillId="10" borderId="2" xfId="0" applyNumberFormat="1" applyFont="1" applyFill="1" applyBorder="1" applyAlignment="1" applyProtection="1">
      <alignment horizontal="center"/>
    </xf>
    <xf numFmtId="14" fontId="31" fillId="0" borderId="0" xfId="0" applyNumberFormat="1" applyFont="1" applyFill="1" applyAlignment="1" applyProtection="1">
      <alignment horizontal="center"/>
    </xf>
    <xf numFmtId="171" fontId="29" fillId="7" borderId="91" xfId="0" applyNumberFormat="1" applyFont="1" applyFill="1" applyBorder="1" applyAlignment="1" applyProtection="1">
      <alignment horizontal="center" wrapText="1"/>
    </xf>
    <xf numFmtId="172" fontId="34" fillId="13" borderId="27" xfId="0" applyNumberFormat="1" applyFont="1" applyFill="1" applyBorder="1" applyAlignment="1" applyProtection="1">
      <alignment horizontal="center"/>
    </xf>
    <xf numFmtId="171" fontId="29" fillId="7" borderId="90" xfId="0" applyNumberFormat="1" applyFont="1" applyFill="1" applyBorder="1" applyAlignment="1" applyProtection="1">
      <alignment horizontal="center" wrapText="1"/>
    </xf>
    <xf numFmtId="171" fontId="29" fillId="12" borderId="35" xfId="0" applyNumberFormat="1" applyFont="1" applyFill="1" applyBorder="1" applyAlignment="1" applyProtection="1">
      <alignment horizontal="center" wrapText="1"/>
    </xf>
    <xf numFmtId="171" fontId="29" fillId="7" borderId="35" xfId="0" applyNumberFormat="1" applyFont="1" applyFill="1" applyBorder="1" applyAlignment="1" applyProtection="1">
      <alignment horizontal="center" wrapText="1"/>
    </xf>
    <xf numFmtId="171" fontId="29" fillId="13" borderId="35" xfId="0" applyNumberFormat="1" applyFont="1" applyFill="1" applyBorder="1" applyAlignment="1" applyProtection="1">
      <alignment horizontal="center" wrapText="1"/>
    </xf>
    <xf numFmtId="171" fontId="29" fillId="13" borderId="36" xfId="0" applyNumberFormat="1" applyFont="1" applyFill="1" applyBorder="1" applyAlignment="1" applyProtection="1">
      <alignment horizontal="center" wrapText="1"/>
    </xf>
    <xf numFmtId="172" fontId="34" fillId="13" borderId="12" xfId="0" applyNumberFormat="1" applyFont="1" applyFill="1" applyBorder="1" applyAlignment="1" applyProtection="1">
      <alignment horizontal="center"/>
    </xf>
    <xf numFmtId="171" fontId="29" fillId="10" borderId="23" xfId="0" applyNumberFormat="1" applyFont="1" applyFill="1" applyBorder="1" applyAlignment="1" applyProtection="1">
      <alignment horizontal="center" wrapText="1"/>
    </xf>
    <xf numFmtId="172" fontId="34" fillId="10" borderId="27" xfId="0" applyNumberFormat="1" applyFont="1" applyFill="1" applyBorder="1" applyAlignment="1" applyProtection="1">
      <alignment horizontal="center"/>
    </xf>
    <xf numFmtId="171" fontId="29" fillId="10" borderId="90" xfId="0" applyNumberFormat="1" applyFont="1" applyFill="1" applyBorder="1" applyAlignment="1" applyProtection="1">
      <alignment horizontal="center" vertical="center" wrapText="1"/>
    </xf>
    <xf numFmtId="172" fontId="34" fillId="10" borderId="2" xfId="0" applyNumberFormat="1" applyFont="1" applyFill="1" applyBorder="1" applyAlignment="1" applyProtection="1">
      <alignment horizontal="center" vertical="center"/>
    </xf>
    <xf numFmtId="2" fontId="34" fillId="10" borderId="43" xfId="0" applyNumberFormat="1" applyFont="1" applyFill="1" applyBorder="1" applyAlignment="1" applyProtection="1">
      <alignment horizontal="center" vertical="center" wrapText="1"/>
    </xf>
    <xf numFmtId="171" fontId="29" fillId="12" borderId="23" xfId="0" applyNumberFormat="1" applyFont="1" applyFill="1" applyBorder="1" applyAlignment="1" applyProtection="1">
      <alignment horizontal="center"/>
    </xf>
    <xf numFmtId="172" fontId="34" fillId="12" borderId="48" xfId="0" applyNumberFormat="1" applyFont="1" applyFill="1" applyBorder="1" applyAlignment="1" applyProtection="1">
      <alignment horizontal="center"/>
    </xf>
    <xf numFmtId="172" fontId="34" fillId="12" borderId="27" xfId="0" applyNumberFormat="1" applyFont="1" applyFill="1" applyBorder="1" applyAlignment="1" applyProtection="1">
      <alignment horizontal="center"/>
    </xf>
    <xf numFmtId="171" fontId="29" fillId="10" borderId="44" xfId="0" applyNumberFormat="1" applyFont="1" applyFill="1" applyBorder="1" applyAlignment="1" applyProtection="1">
      <alignment horizontal="center"/>
    </xf>
    <xf numFmtId="166" fontId="29" fillId="4" borderId="17" xfId="0" applyNumberFormat="1" applyFont="1" applyFill="1" applyBorder="1" applyAlignment="1" applyProtection="1">
      <alignment horizontal="left" vertical="center"/>
    </xf>
    <xf numFmtId="172" fontId="31" fillId="0" borderId="0" xfId="0" applyNumberFormat="1" applyFont="1" applyAlignment="1" applyProtection="1">
      <alignment horizontal="center"/>
    </xf>
    <xf numFmtId="171" fontId="29" fillId="13" borderId="23" xfId="0" applyNumberFormat="1" applyFont="1" applyFill="1" applyBorder="1" applyAlignment="1" applyProtection="1">
      <alignment horizontal="center"/>
    </xf>
    <xf numFmtId="172" fontId="34" fillId="13" borderId="27" xfId="0" applyNumberFormat="1" applyFont="1" applyFill="1" applyBorder="1" applyAlignment="1" applyProtection="1">
      <alignment horizontal="right"/>
    </xf>
    <xf numFmtId="2" fontId="34" fillId="13" borderId="26" xfId="0" applyNumberFormat="1" applyFont="1" applyFill="1" applyBorder="1" applyAlignment="1" applyProtection="1">
      <alignment horizontal="center"/>
    </xf>
    <xf numFmtId="171" fontId="29" fillId="12" borderId="35" xfId="0" applyNumberFormat="1" applyFont="1" applyFill="1" applyBorder="1" applyAlignment="1" applyProtection="1">
      <alignment horizontal="center"/>
    </xf>
    <xf numFmtId="172" fontId="34" fillId="12" borderId="2" xfId="0" applyNumberFormat="1" applyFont="1" applyFill="1" applyBorder="1" applyAlignment="1" applyProtection="1">
      <alignment horizontal="right"/>
    </xf>
    <xf numFmtId="171" fontId="29" fillId="13" borderId="35" xfId="0" applyNumberFormat="1" applyFont="1" applyFill="1" applyBorder="1" applyAlignment="1" applyProtection="1">
      <alignment horizontal="center"/>
    </xf>
    <xf numFmtId="172" fontId="34" fillId="13" borderId="5" xfId="0" applyNumberFormat="1" applyFont="1" applyFill="1" applyBorder="1" applyAlignment="1" applyProtection="1">
      <alignment horizontal="right"/>
    </xf>
    <xf numFmtId="2" fontId="34" fillId="13" borderId="14" xfId="0" applyNumberFormat="1" applyFont="1" applyFill="1" applyBorder="1" applyAlignment="1" applyProtection="1">
      <alignment horizontal="center"/>
    </xf>
    <xf numFmtId="171" fontId="29" fillId="12" borderId="79" xfId="0" applyNumberFormat="1" applyFont="1" applyFill="1" applyBorder="1" applyAlignment="1" applyProtection="1">
      <alignment horizontal="center" vertical="center"/>
      <protection locked="0"/>
    </xf>
    <xf numFmtId="2" fontId="34" fillId="12" borderId="67" xfId="0" applyNumberFormat="1" applyFont="1" applyFill="1" applyBorder="1" applyAlignment="1" applyProtection="1">
      <alignment horizontal="center" wrapText="1"/>
    </xf>
    <xf numFmtId="2" fontId="34" fillId="12" borderId="6" xfId="0" applyNumberFormat="1" applyFont="1" applyFill="1" applyBorder="1" applyAlignment="1" applyProtection="1">
      <alignment horizontal="center" wrapText="1"/>
    </xf>
    <xf numFmtId="2" fontId="34" fillId="12" borderId="33" xfId="0" applyNumberFormat="1" applyFont="1" applyFill="1" applyBorder="1" applyAlignment="1" applyProtection="1">
      <alignment horizontal="center" wrapText="1"/>
    </xf>
    <xf numFmtId="2" fontId="34" fillId="12" borderId="67" xfId="0" applyNumberFormat="1" applyFont="1" applyFill="1" applyBorder="1" applyAlignment="1" applyProtection="1">
      <alignment horizontal="center"/>
    </xf>
    <xf numFmtId="2" fontId="34" fillId="12" borderId="67" xfId="0" applyNumberFormat="1" applyFont="1" applyFill="1" applyBorder="1" applyAlignment="1" applyProtection="1">
      <alignment horizontal="center"/>
      <protection locked="0"/>
    </xf>
    <xf numFmtId="2" fontId="34" fillId="12" borderId="6" xfId="0" applyNumberFormat="1" applyFont="1" applyFill="1" applyBorder="1" applyAlignment="1" applyProtection="1">
      <alignment horizontal="center" wrapText="1"/>
      <protection locked="0"/>
    </xf>
    <xf numFmtId="164" fontId="29" fillId="12" borderId="93" xfId="0" applyFont="1" applyFill="1" applyBorder="1" applyAlignment="1" applyProtection="1">
      <alignment horizontal="center"/>
    </xf>
    <xf numFmtId="164" fontId="29" fillId="12" borderId="93" xfId="0" applyFont="1" applyFill="1" applyBorder="1" applyAlignment="1" applyProtection="1">
      <alignment horizontal="center"/>
      <protection locked="0"/>
    </xf>
    <xf numFmtId="171" fontId="29" fillId="13" borderId="5" xfId="0" applyNumberFormat="1" applyFont="1" applyFill="1" applyBorder="1" applyAlignment="1" applyProtection="1">
      <alignment horizontal="center" vertical="center"/>
      <protection locked="0"/>
    </xf>
    <xf numFmtId="164" fontId="29" fillId="12" borderId="94" xfId="0" applyFont="1" applyFill="1" applyBorder="1" applyAlignment="1" applyProtection="1">
      <alignment vertical="center"/>
      <protection locked="0"/>
    </xf>
    <xf numFmtId="164" fontId="29" fillId="0" borderId="8" xfId="0" applyFont="1" applyBorder="1" applyAlignment="1" applyProtection="1">
      <alignment horizontal="center" vertical="center"/>
    </xf>
    <xf numFmtId="172" fontId="34" fillId="10" borderId="2" xfId="0" applyNumberFormat="1" applyFont="1" applyFill="1" applyBorder="1" applyAlignment="1" applyProtection="1">
      <alignment horizontal="right"/>
      <protection locked="0"/>
    </xf>
    <xf numFmtId="172" fontId="44" fillId="10" borderId="5" xfId="0" applyNumberFormat="1" applyFont="1" applyFill="1" applyBorder="1" applyAlignment="1">
      <alignment horizontal="center"/>
    </xf>
    <xf numFmtId="2" fontId="44" fillId="10" borderId="5" xfId="0" applyNumberFormat="1" applyFont="1" applyFill="1" applyBorder="1" applyAlignment="1">
      <alignment horizontal="center"/>
    </xf>
    <xf numFmtId="2" fontId="44" fillId="13" borderId="5" xfId="0" applyNumberFormat="1" applyFont="1" applyFill="1" applyBorder="1" applyAlignment="1">
      <alignment horizontal="center"/>
    </xf>
    <xf numFmtId="2" fontId="44" fillId="12" borderId="5" xfId="0" applyNumberFormat="1" applyFont="1" applyFill="1" applyBorder="1" applyAlignment="1">
      <alignment horizontal="center"/>
    </xf>
    <xf numFmtId="2" fontId="31" fillId="0" borderId="0" xfId="0" applyNumberFormat="1" applyFont="1" applyProtection="1">
      <protection locked="0"/>
    </xf>
    <xf numFmtId="164" fontId="29" fillId="12" borderId="65" xfId="0" applyFont="1" applyFill="1" applyBorder="1" applyAlignment="1" applyProtection="1">
      <alignment horizontal="center"/>
    </xf>
    <xf numFmtId="171" fontId="44" fillId="10" borderId="35" xfId="0" applyNumberFormat="1" applyFont="1" applyFill="1" applyBorder="1" applyAlignment="1">
      <alignment horizontal="center"/>
    </xf>
    <xf numFmtId="2" fontId="44" fillId="10" borderId="14" xfId="0" applyNumberFormat="1" applyFont="1" applyFill="1" applyBorder="1" applyAlignment="1">
      <alignment horizontal="center"/>
    </xf>
    <xf numFmtId="2" fontId="44" fillId="13" borderId="14" xfId="0" applyNumberFormat="1" applyFont="1" applyFill="1" applyBorder="1" applyAlignment="1">
      <alignment horizontal="center"/>
    </xf>
    <xf numFmtId="171" fontId="29" fillId="13" borderId="44" xfId="0" applyNumberFormat="1" applyFont="1" applyFill="1" applyBorder="1" applyAlignment="1" applyProtection="1">
      <alignment horizontal="center" vertical="center"/>
    </xf>
    <xf numFmtId="164" fontId="29" fillId="0" borderId="82" xfId="0" applyFont="1" applyFill="1" applyBorder="1" applyAlignment="1" applyProtection="1">
      <alignment horizontal="center"/>
    </xf>
    <xf numFmtId="1" fontId="29" fillId="0" borderId="82" xfId="0" applyNumberFormat="1" applyFont="1" applyFill="1" applyBorder="1" applyAlignment="1" applyProtection="1"/>
    <xf numFmtId="2" fontId="29" fillId="0" borderId="82" xfId="0" applyNumberFormat="1" applyFont="1" applyFill="1" applyBorder="1" applyProtection="1"/>
    <xf numFmtId="171" fontId="29" fillId="10" borderId="44" xfId="0" applyNumberFormat="1" applyFont="1" applyFill="1" applyBorder="1" applyAlignment="1" applyProtection="1">
      <alignment horizontal="center" wrapText="1"/>
    </xf>
    <xf numFmtId="2" fontId="44" fillId="10" borderId="2" xfId="0" applyNumberFormat="1" applyFont="1" applyFill="1" applyBorder="1" applyAlignment="1">
      <alignment horizontal="center"/>
    </xf>
    <xf numFmtId="171" fontId="29" fillId="13" borderId="44" xfId="0" applyNumberFormat="1" applyFont="1" applyFill="1" applyBorder="1" applyAlignment="1" applyProtection="1">
      <alignment horizontal="center"/>
    </xf>
    <xf numFmtId="172" fontId="34" fillId="13" borderId="2" xfId="0" applyNumberFormat="1" applyFont="1" applyFill="1" applyBorder="1" applyAlignment="1" applyProtection="1">
      <alignment horizontal="right"/>
    </xf>
    <xf numFmtId="2" fontId="44" fillId="13" borderId="2" xfId="0" applyNumberFormat="1" applyFont="1" applyFill="1" applyBorder="1" applyAlignment="1">
      <alignment horizontal="center"/>
    </xf>
    <xf numFmtId="2" fontId="29" fillId="0" borderId="82" xfId="0" applyNumberFormat="1" applyFont="1" applyFill="1" applyBorder="1" applyAlignment="1" applyProtection="1">
      <alignment horizontal="center" wrapText="1"/>
    </xf>
    <xf numFmtId="164" fontId="29" fillId="0" borderId="82" xfId="0" applyFont="1" applyFill="1" applyBorder="1" applyAlignment="1" applyProtection="1">
      <alignment horizontal="center"/>
      <protection locked="0"/>
    </xf>
    <xf numFmtId="1" fontId="29" fillId="0" borderId="82" xfId="0" applyNumberFormat="1" applyFont="1" applyFill="1" applyBorder="1" applyAlignment="1" applyProtection="1">
      <protection locked="0"/>
    </xf>
    <xf numFmtId="2" fontId="29" fillId="0" borderId="82" xfId="0" applyNumberFormat="1" applyFont="1" applyFill="1" applyBorder="1" applyProtection="1">
      <protection locked="0"/>
    </xf>
    <xf numFmtId="166" fontId="29" fillId="0" borderId="82" xfId="0" applyNumberFormat="1" applyFont="1" applyFill="1" applyBorder="1" applyAlignment="1" applyProtection="1">
      <alignment horizontal="left" vertical="center"/>
      <protection locked="0"/>
    </xf>
    <xf numFmtId="164" fontId="29" fillId="0" borderId="33" xfId="0" applyFont="1" applyFill="1" applyBorder="1" applyAlignment="1" applyProtection="1">
      <alignment horizontal="center"/>
    </xf>
    <xf numFmtId="1" fontId="29" fillId="0" borderId="33" xfId="0" applyNumberFormat="1" applyFont="1" applyFill="1" applyBorder="1" applyAlignment="1" applyProtection="1"/>
    <xf numFmtId="2" fontId="44" fillId="13" borderId="26" xfId="0" applyNumberFormat="1" applyFont="1" applyFill="1" applyBorder="1" applyAlignment="1">
      <alignment horizontal="center"/>
    </xf>
    <xf numFmtId="171" fontId="44" fillId="10" borderId="62" xfId="0" applyNumberFormat="1" applyFont="1" applyFill="1" applyBorder="1" applyAlignment="1">
      <alignment horizontal="center"/>
    </xf>
    <xf numFmtId="172" fontId="44" fillId="10" borderId="8" xfId="0" applyNumberFormat="1" applyFont="1" applyFill="1" applyBorder="1" applyAlignment="1">
      <alignment horizontal="center"/>
    </xf>
    <xf numFmtId="2" fontId="44" fillId="10" borderId="92" xfId="0" applyNumberFormat="1" applyFont="1" applyFill="1" applyBorder="1" applyAlignment="1">
      <alignment horizontal="center"/>
    </xf>
    <xf numFmtId="2" fontId="44" fillId="10" borderId="46" xfId="0" applyNumberFormat="1" applyFont="1" applyFill="1" applyBorder="1" applyAlignment="1">
      <alignment horizontal="center"/>
    </xf>
    <xf numFmtId="171" fontId="29" fillId="7" borderId="36" xfId="0" applyNumberFormat="1" applyFont="1" applyFill="1" applyBorder="1" applyAlignment="1" applyProtection="1">
      <alignment horizontal="center" wrapText="1"/>
    </xf>
    <xf numFmtId="2" fontId="44" fillId="13" borderId="92" xfId="0" applyNumberFormat="1" applyFont="1" applyFill="1" applyBorder="1" applyAlignment="1">
      <alignment horizontal="center"/>
    </xf>
    <xf numFmtId="171" fontId="44" fillId="10" borderId="44" xfId="0" applyNumberFormat="1" applyFont="1" applyFill="1" applyBorder="1" applyAlignment="1">
      <alignment horizontal="center"/>
    </xf>
    <xf numFmtId="172" fontId="44" fillId="10" borderId="2" xfId="0" applyNumberFormat="1" applyFont="1" applyFill="1" applyBorder="1" applyAlignment="1">
      <alignment horizontal="center"/>
    </xf>
    <xf numFmtId="2" fontId="44" fillId="10" borderId="43" xfId="0" applyNumberFormat="1" applyFont="1" applyFill="1" applyBorder="1" applyAlignment="1">
      <alignment horizontal="center"/>
    </xf>
    <xf numFmtId="172" fontId="29" fillId="13" borderId="2" xfId="0" applyNumberFormat="1" applyFont="1" applyFill="1" applyBorder="1" applyAlignment="1" applyProtection="1">
      <alignment horizontal="center"/>
    </xf>
    <xf numFmtId="2" fontId="44" fillId="13" borderId="43" xfId="0" applyNumberFormat="1" applyFont="1" applyFill="1" applyBorder="1" applyAlignment="1">
      <alignment horizontal="center"/>
    </xf>
    <xf numFmtId="171" fontId="29" fillId="7" borderId="44" xfId="0" applyNumberFormat="1" applyFont="1" applyFill="1" applyBorder="1" applyAlignment="1" applyProtection="1">
      <alignment horizontal="center" wrapText="1"/>
    </xf>
    <xf numFmtId="171" fontId="44" fillId="12" borderId="76" xfId="0" applyNumberFormat="1" applyFont="1" applyFill="1" applyBorder="1" applyAlignment="1">
      <alignment horizontal="center"/>
    </xf>
    <xf numFmtId="172" fontId="44" fillId="12" borderId="77" xfId="0" applyNumberFormat="1" applyFont="1" applyFill="1" applyBorder="1" applyAlignment="1">
      <alignment horizontal="center"/>
    </xf>
    <xf numFmtId="2" fontId="44" fillId="12" borderId="78" xfId="0" applyNumberFormat="1" applyFont="1" applyFill="1" applyBorder="1" applyAlignment="1">
      <alignment horizontal="center"/>
    </xf>
    <xf numFmtId="171" fontId="29" fillId="12" borderId="76" xfId="0" applyNumberFormat="1" applyFont="1" applyFill="1" applyBorder="1" applyAlignment="1" applyProtection="1">
      <alignment horizontal="center" vertical="center"/>
    </xf>
    <xf numFmtId="172" fontId="29" fillId="12" borderId="77" xfId="0" applyNumberFormat="1" applyFont="1" applyFill="1" applyBorder="1" applyAlignment="1" applyProtection="1">
      <alignment horizontal="center"/>
    </xf>
    <xf numFmtId="171" fontId="29" fillId="12" borderId="76" xfId="0" applyNumberFormat="1" applyFont="1" applyFill="1" applyBorder="1" applyAlignment="1" applyProtection="1">
      <alignment horizontal="center" wrapText="1"/>
    </xf>
    <xf numFmtId="171" fontId="29" fillId="12" borderId="63" xfId="0" applyNumberFormat="1" applyFont="1" applyFill="1" applyBorder="1" applyAlignment="1" applyProtection="1">
      <alignment horizontal="center" wrapText="1"/>
    </xf>
    <xf numFmtId="172" fontId="34" fillId="12" borderId="77" xfId="0" applyNumberFormat="1" applyFont="1" applyFill="1" applyBorder="1" applyAlignment="1" applyProtection="1">
      <alignment horizontal="center"/>
    </xf>
    <xf numFmtId="171" fontId="29" fillId="10" borderId="62" xfId="0" applyNumberFormat="1" applyFont="1" applyFill="1" applyBorder="1" applyAlignment="1" applyProtection="1">
      <alignment horizontal="center" wrapText="1"/>
    </xf>
    <xf numFmtId="2" fontId="44" fillId="10" borderId="8" xfId="0" applyNumberFormat="1" applyFont="1" applyFill="1" applyBorder="1" applyAlignment="1">
      <alignment horizontal="center"/>
    </xf>
    <xf numFmtId="171" fontId="29" fillId="12" borderId="76" xfId="0" applyNumberFormat="1" applyFont="1" applyFill="1" applyBorder="1" applyAlignment="1" applyProtection="1">
      <alignment horizontal="center"/>
    </xf>
    <xf numFmtId="164" fontId="29" fillId="12" borderId="93" xfId="0" applyFont="1" applyFill="1" applyBorder="1" applyAlignment="1" applyProtection="1">
      <alignment vertical="center"/>
      <protection locked="0"/>
    </xf>
    <xf numFmtId="172" fontId="34" fillId="7" borderId="68" xfId="0" applyNumberFormat="1" applyFont="1" applyFill="1" applyBorder="1" applyAlignment="1" applyProtection="1">
      <alignment horizontal="center" vertical="center"/>
      <protection locked="0"/>
    </xf>
    <xf numFmtId="171" fontId="44" fillId="13" borderId="44" xfId="0" applyNumberFormat="1" applyFont="1" applyFill="1" applyBorder="1" applyAlignment="1">
      <alignment horizontal="center"/>
    </xf>
    <xf numFmtId="172" fontId="44" fillId="13" borderId="2" xfId="0" applyNumberFormat="1" applyFont="1" applyFill="1" applyBorder="1" applyAlignment="1">
      <alignment horizontal="center"/>
    </xf>
    <xf numFmtId="171" fontId="44" fillId="13" borderId="35" xfId="0" applyNumberFormat="1" applyFont="1" applyFill="1" applyBorder="1" applyAlignment="1">
      <alignment horizontal="center"/>
    </xf>
    <xf numFmtId="172" fontId="44" fillId="13" borderId="5" xfId="0" applyNumberFormat="1" applyFont="1" applyFill="1" applyBorder="1" applyAlignment="1">
      <alignment horizontal="center"/>
    </xf>
    <xf numFmtId="171" fontId="29" fillId="10" borderId="80" xfId="0" applyNumberFormat="1" applyFont="1" applyFill="1" applyBorder="1" applyAlignment="1" applyProtection="1">
      <alignment horizontal="center" wrapText="1"/>
    </xf>
    <xf numFmtId="164" fontId="29" fillId="0" borderId="33" xfId="0" applyFont="1" applyFill="1" applyBorder="1" applyAlignment="1" applyProtection="1">
      <alignment horizontal="center"/>
      <protection locked="0"/>
    </xf>
    <xf numFmtId="1" fontId="29" fillId="0" borderId="33" xfId="0" applyNumberFormat="1" applyFont="1" applyFill="1" applyBorder="1" applyAlignment="1" applyProtection="1">
      <protection locked="0"/>
    </xf>
    <xf numFmtId="2" fontId="29" fillId="0" borderId="33" xfId="0" applyNumberFormat="1" applyFont="1" applyFill="1" applyBorder="1" applyProtection="1">
      <protection locked="0"/>
    </xf>
    <xf numFmtId="167" fontId="29" fillId="13" borderId="79" xfId="0" applyNumberFormat="1" applyFont="1" applyFill="1" applyBorder="1" applyAlignment="1" applyProtection="1">
      <alignment horizontal="center" wrapText="1"/>
      <protection locked="0"/>
    </xf>
    <xf numFmtId="167" fontId="29" fillId="13" borderId="5" xfId="0" applyNumberFormat="1" applyFont="1" applyFill="1" applyBorder="1" applyAlignment="1" applyProtection="1">
      <alignment horizontal="center" wrapText="1"/>
      <protection locked="0"/>
    </xf>
    <xf numFmtId="167" fontId="29" fillId="13" borderId="2" xfId="0" applyNumberFormat="1" applyFont="1" applyFill="1" applyBorder="1" applyAlignment="1" applyProtection="1">
      <alignment horizontal="center" wrapText="1"/>
      <protection locked="0"/>
    </xf>
    <xf numFmtId="2" fontId="44" fillId="13" borderId="46" xfId="0" applyNumberFormat="1" applyFont="1" applyFill="1" applyBorder="1" applyAlignment="1">
      <alignment horizontal="center"/>
    </xf>
    <xf numFmtId="171" fontId="44" fillId="13" borderId="74" xfId="0" applyNumberFormat="1" applyFont="1" applyFill="1" applyBorder="1" applyAlignment="1">
      <alignment horizontal="center"/>
    </xf>
    <xf numFmtId="172" fontId="44" fillId="13" borderId="48" xfId="0" applyNumberFormat="1" applyFont="1" applyFill="1" applyBorder="1" applyAlignment="1">
      <alignment horizontal="center"/>
    </xf>
    <xf numFmtId="164" fontId="33" fillId="0" borderId="0" xfId="0" applyFont="1" applyProtection="1"/>
    <xf numFmtId="164" fontId="33" fillId="12" borderId="65" xfId="0" applyFont="1" applyFill="1" applyBorder="1" applyAlignment="1" applyProtection="1">
      <alignment horizontal="center"/>
    </xf>
    <xf numFmtId="164" fontId="33" fillId="4" borderId="15" xfId="0" applyFont="1" applyFill="1" applyBorder="1" applyAlignment="1" applyProtection="1">
      <alignment horizontal="center"/>
    </xf>
    <xf numFmtId="1" fontId="33" fillId="4" borderId="16" xfId="0" applyNumberFormat="1" applyFont="1" applyFill="1" applyBorder="1" applyAlignment="1" applyProtection="1"/>
    <xf numFmtId="1" fontId="33" fillId="4" borderId="17" xfId="0" applyNumberFormat="1" applyFont="1" applyFill="1" applyBorder="1" applyAlignment="1" applyProtection="1"/>
    <xf numFmtId="2" fontId="33" fillId="4" borderId="18" xfId="0" applyNumberFormat="1" applyFont="1" applyFill="1" applyBorder="1" applyAlignment="1" applyProtection="1">
      <alignment horizontal="center" wrapText="1"/>
    </xf>
    <xf numFmtId="164" fontId="33" fillId="4" borderId="19" xfId="0" applyFont="1" applyFill="1" applyBorder="1" applyAlignment="1" applyProtection="1">
      <alignment horizontal="center"/>
    </xf>
    <xf numFmtId="1" fontId="33" fillId="4" borderId="20" xfId="0" applyNumberFormat="1" applyFont="1" applyFill="1" applyBorder="1" applyAlignment="1" applyProtection="1"/>
    <xf numFmtId="1" fontId="33" fillId="4" borderId="21" xfId="0" applyNumberFormat="1" applyFont="1" applyFill="1" applyBorder="1" applyAlignment="1" applyProtection="1"/>
    <xf numFmtId="2" fontId="33" fillId="4" borderId="22" xfId="0" applyNumberFormat="1" applyFont="1" applyFill="1" applyBorder="1" applyAlignment="1" applyProtection="1">
      <alignment horizontal="center" wrapText="1"/>
    </xf>
    <xf numFmtId="164" fontId="33" fillId="0" borderId="0" xfId="0" applyFont="1" applyFill="1" applyAlignment="1" applyProtection="1">
      <alignment horizontal="center"/>
    </xf>
    <xf numFmtId="164" fontId="33" fillId="0" borderId="0" xfId="0" applyFont="1" applyFill="1" applyBorder="1" applyAlignment="1" applyProtection="1">
      <alignment horizontal="center"/>
    </xf>
    <xf numFmtId="1" fontId="33" fillId="0" borderId="0" xfId="0" applyNumberFormat="1" applyFont="1" applyFill="1" applyBorder="1" applyAlignment="1" applyProtection="1"/>
    <xf numFmtId="2" fontId="33" fillId="0" borderId="0" xfId="0" applyNumberFormat="1" applyFont="1" applyFill="1" applyBorder="1" applyAlignment="1" applyProtection="1">
      <alignment horizontal="center" wrapText="1"/>
    </xf>
    <xf numFmtId="171" fontId="33" fillId="10" borderId="74" xfId="0" applyNumberFormat="1" applyFont="1" applyFill="1" applyBorder="1" applyAlignment="1" applyProtection="1">
      <alignment horizontal="center" wrapText="1"/>
    </xf>
    <xf numFmtId="172" fontId="33" fillId="10" borderId="48" xfId="0" applyNumberFormat="1" applyFont="1" applyFill="1" applyBorder="1" applyAlignment="1" applyProtection="1">
      <alignment horizontal="center"/>
    </xf>
    <xf numFmtId="172" fontId="33" fillId="10" borderId="5" xfId="0" applyNumberFormat="1" applyFont="1" applyFill="1" applyBorder="1" applyAlignment="1" applyProtection="1">
      <alignment horizontal="center"/>
    </xf>
    <xf numFmtId="164" fontId="33" fillId="12" borderId="93" xfId="0" applyFont="1" applyFill="1" applyBorder="1" applyAlignment="1" applyProtection="1">
      <alignment horizontal="center"/>
    </xf>
    <xf numFmtId="2" fontId="33" fillId="4" borderId="21" xfId="0" applyNumberFormat="1" applyFont="1" applyFill="1" applyBorder="1" applyProtection="1"/>
    <xf numFmtId="2" fontId="33" fillId="0" borderId="0" xfId="0" applyNumberFormat="1" applyFont="1" applyFill="1" applyBorder="1" applyProtection="1"/>
    <xf numFmtId="164" fontId="33" fillId="0" borderId="0" xfId="0" applyFont="1" applyAlignment="1" applyProtection="1">
      <alignment horizontal="center"/>
    </xf>
    <xf numFmtId="164" fontId="33" fillId="0" borderId="33" xfId="0" applyFont="1" applyFill="1" applyBorder="1" applyAlignment="1" applyProtection="1">
      <alignment horizontal="center"/>
    </xf>
    <xf numFmtId="1" fontId="33" fillId="0" borderId="33" xfId="0" applyNumberFormat="1" applyFont="1" applyFill="1" applyBorder="1" applyAlignment="1" applyProtection="1"/>
    <xf numFmtId="2" fontId="33" fillId="0" borderId="33" xfId="0" applyNumberFormat="1" applyFont="1" applyFill="1" applyBorder="1" applyProtection="1"/>
    <xf numFmtId="171" fontId="33" fillId="10" borderId="32" xfId="0" applyNumberFormat="1" applyFont="1" applyFill="1" applyBorder="1" applyAlignment="1" applyProtection="1">
      <alignment horizontal="center" wrapText="1"/>
    </xf>
    <xf numFmtId="171" fontId="33" fillId="12" borderId="63" xfId="0" applyNumberFormat="1" applyFont="1" applyFill="1" applyBorder="1" applyAlignment="1" applyProtection="1">
      <alignment horizontal="center" wrapText="1"/>
    </xf>
    <xf numFmtId="171" fontId="33" fillId="10" borderId="80" xfId="0" applyNumberFormat="1" applyFont="1" applyFill="1" applyBorder="1" applyAlignment="1" applyProtection="1">
      <alignment horizontal="center" wrapText="1"/>
    </xf>
    <xf numFmtId="171" fontId="33" fillId="10" borderId="71" xfId="0" applyNumberFormat="1" applyFont="1" applyFill="1" applyBorder="1" applyAlignment="1" applyProtection="1">
      <alignment horizontal="center" wrapText="1"/>
    </xf>
    <xf numFmtId="171" fontId="33" fillId="12" borderId="76" xfId="0" applyNumberFormat="1" applyFont="1" applyFill="1" applyBorder="1" applyAlignment="1" applyProtection="1">
      <alignment horizontal="center" wrapText="1"/>
    </xf>
    <xf numFmtId="171" fontId="33" fillId="7" borderId="90" xfId="0" applyNumberFormat="1" applyFont="1" applyFill="1" applyBorder="1" applyAlignment="1" applyProtection="1">
      <alignment horizontal="center" wrapText="1"/>
    </xf>
    <xf numFmtId="171" fontId="33" fillId="10" borderId="90" xfId="0" applyNumberFormat="1" applyFont="1" applyFill="1" applyBorder="1" applyAlignment="1" applyProtection="1">
      <alignment horizontal="center" vertical="center" wrapText="1"/>
    </xf>
    <xf numFmtId="171" fontId="33" fillId="10" borderId="90" xfId="0" applyNumberFormat="1" applyFont="1" applyFill="1" applyBorder="1" applyAlignment="1" applyProtection="1">
      <alignment horizontal="center" wrapText="1"/>
    </xf>
    <xf numFmtId="171" fontId="33" fillId="10" borderId="62" xfId="0" applyNumberFormat="1" applyFont="1" applyFill="1" applyBorder="1" applyAlignment="1" applyProtection="1">
      <alignment horizontal="center" vertical="center" wrapText="1"/>
    </xf>
    <xf numFmtId="171" fontId="33" fillId="12" borderId="76" xfId="0" applyNumberFormat="1" applyFont="1" applyFill="1" applyBorder="1" applyAlignment="1" applyProtection="1">
      <alignment horizontal="center"/>
    </xf>
    <xf numFmtId="171" fontId="33" fillId="10" borderId="44" xfId="0" applyNumberFormat="1" applyFont="1" applyFill="1" applyBorder="1" applyAlignment="1" applyProtection="1">
      <alignment horizontal="center"/>
    </xf>
    <xf numFmtId="164" fontId="33" fillId="0" borderId="0" xfId="0" applyFont="1" applyFill="1" applyProtection="1">
      <protection locked="0"/>
    </xf>
    <xf numFmtId="171" fontId="33" fillId="13" borderId="44" xfId="0" applyNumberFormat="1" applyFont="1" applyFill="1" applyBorder="1" applyAlignment="1" applyProtection="1">
      <alignment horizontal="center"/>
    </xf>
    <xf numFmtId="164" fontId="33" fillId="0" borderId="82" xfId="0" applyFont="1" applyFill="1" applyBorder="1" applyAlignment="1" applyProtection="1">
      <alignment horizontal="center"/>
      <protection locked="0"/>
    </xf>
    <xf numFmtId="1" fontId="33" fillId="0" borderId="82" xfId="0" applyNumberFormat="1" applyFont="1" applyFill="1" applyBorder="1" applyAlignment="1" applyProtection="1">
      <protection locked="0"/>
    </xf>
    <xf numFmtId="2" fontId="33" fillId="0" borderId="82" xfId="0" applyNumberFormat="1" applyFont="1" applyFill="1" applyBorder="1" applyProtection="1">
      <protection locked="0"/>
    </xf>
    <xf numFmtId="2" fontId="33" fillId="0" borderId="0" xfId="0" applyNumberFormat="1" applyFont="1" applyFill="1" applyBorder="1" applyAlignment="1" applyProtection="1">
      <alignment horizontal="center" wrapText="1"/>
      <protection locked="0"/>
    </xf>
    <xf numFmtId="171" fontId="33" fillId="10" borderId="44" xfId="0" applyNumberFormat="1" applyFont="1" applyFill="1" applyBorder="1" applyAlignment="1" applyProtection="1">
      <alignment horizontal="center"/>
      <protection locked="0"/>
    </xf>
    <xf numFmtId="164" fontId="33" fillId="4" borderId="19" xfId="0" applyFont="1" applyFill="1" applyBorder="1" applyAlignment="1" applyProtection="1">
      <alignment horizontal="center"/>
      <protection locked="0"/>
    </xf>
    <xf numFmtId="164" fontId="33" fillId="0" borderId="0" xfId="0" applyFont="1" applyFill="1" applyBorder="1" applyAlignment="1" applyProtection="1">
      <alignment horizontal="center"/>
      <protection locked="0"/>
    </xf>
    <xf numFmtId="166" fontId="33" fillId="0" borderId="82" xfId="0" applyNumberFormat="1" applyFont="1" applyFill="1" applyBorder="1" applyAlignment="1" applyProtection="1">
      <alignment horizontal="left" vertical="center"/>
      <protection locked="0"/>
    </xf>
    <xf numFmtId="164" fontId="45" fillId="0" borderId="0" xfId="0" applyFont="1" applyBorder="1" applyAlignment="1" applyProtection="1">
      <alignment horizontal="center" wrapText="1"/>
      <protection locked="0"/>
    </xf>
    <xf numFmtId="171" fontId="33" fillId="13" borderId="5" xfId="0" applyNumberFormat="1" applyFont="1" applyFill="1" applyBorder="1" applyAlignment="1" applyProtection="1">
      <alignment horizontal="center" vertical="center"/>
      <protection locked="0"/>
    </xf>
    <xf numFmtId="164" fontId="33" fillId="12" borderId="93" xfId="0" applyFont="1" applyFill="1" applyBorder="1" applyAlignment="1" applyProtection="1">
      <alignment vertical="center"/>
      <protection locked="0"/>
    </xf>
    <xf numFmtId="164" fontId="33" fillId="12" borderId="93" xfId="0" applyFont="1" applyFill="1" applyBorder="1" applyAlignment="1" applyProtection="1">
      <alignment horizontal="center"/>
      <protection locked="0"/>
    </xf>
    <xf numFmtId="1" fontId="33" fillId="0" borderId="0" xfId="0" applyNumberFormat="1" applyFont="1" applyFill="1" applyBorder="1" applyAlignment="1" applyProtection="1">
      <protection locked="0"/>
    </xf>
    <xf numFmtId="2" fontId="33" fillId="0" borderId="0" xfId="0" applyNumberFormat="1" applyFont="1" applyFill="1" applyBorder="1" applyAlignment="1" applyProtection="1">
      <alignment vertical="center"/>
      <protection locked="0"/>
    </xf>
    <xf numFmtId="164" fontId="33" fillId="0" borderId="23" xfId="0" applyFont="1" applyBorder="1" applyAlignment="1" applyProtection="1">
      <alignment horizontal="center" wrapText="1"/>
      <protection locked="0"/>
    </xf>
    <xf numFmtId="1" fontId="33" fillId="0" borderId="24" xfId="0" applyNumberFormat="1" applyFont="1" applyFill="1" applyBorder="1" applyAlignment="1" applyProtection="1">
      <protection locked="0"/>
    </xf>
    <xf numFmtId="168" fontId="33" fillId="0" borderId="25" xfId="0" applyNumberFormat="1" applyFont="1" applyFill="1" applyBorder="1" applyAlignment="1" applyProtection="1">
      <alignment horizontal="left" wrapText="1"/>
      <protection locked="0"/>
    </xf>
    <xf numFmtId="2" fontId="33" fillId="0" borderId="24" xfId="0" applyNumberFormat="1" applyFont="1" applyFill="1" applyBorder="1" applyAlignment="1" applyProtection="1">
      <alignment horizontal="center"/>
      <protection locked="0"/>
    </xf>
    <xf numFmtId="164" fontId="33" fillId="0" borderId="26" xfId="0" applyFont="1" applyBorder="1" applyAlignment="1" applyProtection="1">
      <alignment horizontal="center"/>
      <protection locked="0"/>
    </xf>
    <xf numFmtId="164" fontId="33" fillId="0" borderId="15" xfId="0" applyFont="1" applyBorder="1" applyAlignment="1" applyProtection="1">
      <alignment horizontal="center" wrapText="1"/>
      <protection locked="0"/>
    </xf>
    <xf numFmtId="1" fontId="33" fillId="0" borderId="16" xfId="0" applyNumberFormat="1" applyFont="1" applyFill="1" applyBorder="1" applyAlignment="1" applyProtection="1">
      <alignment vertical="center"/>
      <protection locked="0"/>
    </xf>
    <xf numFmtId="165" fontId="33" fillId="0" borderId="17" xfId="0" applyNumberFormat="1" applyFont="1" applyBorder="1" applyAlignment="1" applyProtection="1">
      <alignment vertical="center"/>
      <protection locked="0"/>
    </xf>
    <xf numFmtId="2" fontId="33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33" fillId="0" borderId="18" xfId="0" applyFont="1" applyBorder="1" applyAlignment="1" applyProtection="1">
      <alignment horizontal="center" vertical="center"/>
      <protection locked="0"/>
    </xf>
    <xf numFmtId="164" fontId="33" fillId="0" borderId="0" xfId="0" applyFont="1" applyProtection="1">
      <protection locked="0"/>
    </xf>
    <xf numFmtId="14" fontId="33" fillId="0" borderId="0" xfId="0" applyNumberFormat="1" applyFont="1" applyAlignment="1" applyProtection="1">
      <alignment horizontal="center"/>
    </xf>
    <xf numFmtId="172" fontId="33" fillId="12" borderId="77" xfId="0" applyNumberFormat="1" applyFont="1" applyFill="1" applyBorder="1" applyAlignment="1" applyProtection="1">
      <alignment horizontal="center"/>
    </xf>
    <xf numFmtId="172" fontId="33" fillId="10" borderId="27" xfId="0" applyNumberFormat="1" applyFont="1" applyFill="1" applyBorder="1" applyAlignment="1" applyProtection="1">
      <alignment horizontal="center"/>
    </xf>
    <xf numFmtId="14" fontId="33" fillId="0" borderId="0" xfId="0" applyNumberFormat="1" applyFont="1" applyFill="1" applyProtection="1">
      <protection locked="0"/>
    </xf>
    <xf numFmtId="14" fontId="33" fillId="0" borderId="0" xfId="0" applyNumberFormat="1" applyFont="1" applyFill="1" applyAlignment="1" applyProtection="1">
      <alignment horizontal="center"/>
    </xf>
    <xf numFmtId="172" fontId="33" fillId="13" borderId="2" xfId="0" applyNumberFormat="1" applyFont="1" applyFill="1" applyBorder="1" applyAlignment="1" applyProtection="1">
      <alignment horizontal="center"/>
    </xf>
    <xf numFmtId="172" fontId="33" fillId="10" borderId="2" xfId="0" applyNumberFormat="1" applyFont="1" applyFill="1" applyBorder="1" applyAlignment="1" applyProtection="1">
      <alignment horizontal="center"/>
    </xf>
    <xf numFmtId="172" fontId="33" fillId="10" borderId="2" xfId="0" applyNumberFormat="1" applyFont="1" applyFill="1" applyBorder="1" applyAlignment="1" applyProtection="1">
      <alignment horizontal="center" vertical="center"/>
    </xf>
    <xf numFmtId="172" fontId="33" fillId="10" borderId="12" xfId="0" applyNumberFormat="1" applyFont="1" applyFill="1" applyBorder="1" applyAlignment="1" applyProtection="1">
      <alignment horizontal="center" vertical="center"/>
    </xf>
    <xf numFmtId="172" fontId="33" fillId="0" borderId="0" xfId="0" applyNumberFormat="1" applyFont="1" applyAlignment="1" applyProtection="1">
      <alignment horizontal="center"/>
    </xf>
    <xf numFmtId="172" fontId="33" fillId="13" borderId="2" xfId="0" applyNumberFormat="1" applyFont="1" applyFill="1" applyBorder="1" applyAlignment="1" applyProtection="1">
      <alignment horizontal="right"/>
    </xf>
    <xf numFmtId="164" fontId="33" fillId="0" borderId="0" xfId="0" applyFont="1" applyFill="1" applyBorder="1" applyProtection="1">
      <protection locked="0"/>
    </xf>
    <xf numFmtId="172" fontId="33" fillId="10" borderId="2" xfId="0" applyNumberFormat="1" applyFont="1" applyFill="1" applyBorder="1" applyAlignment="1" applyProtection="1">
      <alignment horizontal="center"/>
      <protection locked="0"/>
    </xf>
    <xf numFmtId="14" fontId="33" fillId="0" borderId="0" xfId="0" applyNumberFormat="1" applyFont="1" applyAlignment="1" applyProtection="1">
      <alignment horizontal="center"/>
      <protection locked="0"/>
    </xf>
    <xf numFmtId="164" fontId="33" fillId="0" borderId="0" xfId="0" applyFont="1" applyAlignment="1" applyProtection="1">
      <alignment horizontal="center"/>
      <protection locked="0"/>
    </xf>
    <xf numFmtId="172" fontId="33" fillId="7" borderId="2" xfId="0" applyNumberFormat="1" applyFont="1" applyFill="1" applyBorder="1" applyAlignment="1" applyProtection="1">
      <alignment horizontal="center" vertical="center"/>
      <protection locked="0"/>
    </xf>
    <xf numFmtId="172" fontId="33" fillId="7" borderId="68" xfId="0" applyNumberFormat="1" applyFont="1" applyFill="1" applyBorder="1" applyAlignment="1" applyProtection="1">
      <alignment horizontal="center" vertical="center"/>
      <protection locked="0"/>
    </xf>
    <xf numFmtId="164" fontId="33" fillId="0" borderId="0" xfId="0" applyFont="1" applyBorder="1" applyAlignment="1" applyProtection="1">
      <alignment horizontal="center"/>
      <protection locked="0"/>
    </xf>
    <xf numFmtId="171" fontId="33" fillId="10" borderId="35" xfId="0" applyNumberFormat="1" applyFont="1" applyFill="1" applyBorder="1" applyAlignment="1" applyProtection="1">
      <alignment horizontal="center" wrapText="1"/>
    </xf>
    <xf numFmtId="2" fontId="33" fillId="0" borderId="33" xfId="0" applyNumberFormat="1" applyFont="1" applyFill="1" applyBorder="1" applyAlignment="1" applyProtection="1">
      <alignment horizontal="center" wrapText="1"/>
    </xf>
    <xf numFmtId="166" fontId="33" fillId="4" borderId="21" xfId="0" applyNumberFormat="1" applyFont="1" applyFill="1" applyBorder="1" applyAlignment="1" applyProtection="1">
      <alignment horizontal="left" vertical="center"/>
    </xf>
    <xf numFmtId="171" fontId="33" fillId="10" borderId="23" xfId="0" applyNumberFormat="1" applyFont="1" applyFill="1" applyBorder="1" applyAlignment="1" applyProtection="1">
      <alignment horizontal="center" wrapText="1"/>
    </xf>
    <xf numFmtId="2" fontId="44" fillId="10" borderId="26" xfId="0" applyNumberFormat="1" applyFont="1" applyFill="1" applyBorder="1" applyAlignment="1">
      <alignment horizontal="center"/>
    </xf>
    <xf numFmtId="2" fontId="44" fillId="10" borderId="92" xfId="0" applyNumberFormat="1" applyFont="1" applyFill="1" applyBorder="1" applyAlignment="1">
      <alignment horizontal="center" vertical="center"/>
    </xf>
    <xf numFmtId="171" fontId="33" fillId="10" borderId="19" xfId="0" applyNumberFormat="1" applyFont="1" applyFill="1" applyBorder="1" applyAlignment="1" applyProtection="1">
      <alignment horizontal="center"/>
    </xf>
    <xf numFmtId="172" fontId="33" fillId="10" borderId="29" xfId="0" applyNumberFormat="1" applyFont="1" applyFill="1" applyBorder="1" applyAlignment="1" applyProtection="1">
      <alignment horizontal="center"/>
    </xf>
    <xf numFmtId="172" fontId="33" fillId="10" borderId="95" xfId="0" applyNumberFormat="1" applyFont="1" applyFill="1" applyBorder="1" applyAlignment="1" applyProtection="1">
      <alignment horizontal="center"/>
    </xf>
    <xf numFmtId="2" fontId="44" fillId="10" borderId="18" xfId="0" applyNumberFormat="1" applyFont="1" applyFill="1" applyBorder="1" applyAlignment="1">
      <alignment horizontal="center"/>
    </xf>
    <xf numFmtId="171" fontId="33" fillId="13" borderId="23" xfId="0" applyNumberFormat="1" applyFont="1" applyFill="1" applyBorder="1" applyAlignment="1" applyProtection="1">
      <alignment horizontal="center"/>
    </xf>
    <xf numFmtId="172" fontId="33" fillId="13" borderId="27" xfId="0" applyNumberFormat="1" applyFont="1" applyFill="1" applyBorder="1" applyAlignment="1" applyProtection="1">
      <alignment horizontal="right"/>
    </xf>
    <xf numFmtId="2" fontId="33" fillId="4" borderId="22" xfId="0" applyNumberFormat="1" applyFont="1" applyFill="1" applyBorder="1" applyAlignment="1" applyProtection="1">
      <alignment horizontal="center" vertical="center" wrapText="1"/>
    </xf>
    <xf numFmtId="171" fontId="33" fillId="13" borderId="19" xfId="0" applyNumberFormat="1" applyFont="1" applyFill="1" applyBorder="1" applyAlignment="1" applyProtection="1">
      <alignment horizontal="center"/>
    </xf>
    <xf numFmtId="172" fontId="33" fillId="13" borderId="95" xfId="0" applyNumberFormat="1" applyFont="1" applyFill="1" applyBorder="1" applyAlignment="1" applyProtection="1">
      <alignment horizontal="right"/>
    </xf>
    <xf numFmtId="2" fontId="44" fillId="13" borderId="22" xfId="0" applyNumberFormat="1" applyFont="1" applyFill="1" applyBorder="1" applyAlignment="1">
      <alignment horizontal="center"/>
    </xf>
    <xf numFmtId="171" fontId="33" fillId="7" borderId="19" xfId="0" applyNumberFormat="1" applyFont="1" applyFill="1" applyBorder="1" applyAlignment="1" applyProtection="1">
      <alignment horizontal="center" wrapText="1"/>
    </xf>
    <xf numFmtId="172" fontId="33" fillId="13" borderId="95" xfId="0" applyNumberFormat="1" applyFont="1" applyFill="1" applyBorder="1" applyAlignment="1" applyProtection="1">
      <alignment horizontal="center"/>
    </xf>
    <xf numFmtId="171" fontId="33" fillId="10" borderId="41" xfId="0" applyNumberFormat="1" applyFont="1" applyFill="1" applyBorder="1" applyAlignment="1" applyProtection="1">
      <alignment horizontal="center" wrapText="1"/>
    </xf>
    <xf numFmtId="2" fontId="44" fillId="10" borderId="22" xfId="0" applyNumberFormat="1" applyFont="1" applyFill="1" applyBorder="1" applyAlignment="1">
      <alignment horizontal="center"/>
    </xf>
    <xf numFmtId="171" fontId="33" fillId="13" borderId="74" xfId="0" applyNumberFormat="1" applyFont="1" applyFill="1" applyBorder="1" applyAlignment="1" applyProtection="1">
      <alignment horizontal="center" vertical="center"/>
    </xf>
    <xf numFmtId="172" fontId="33" fillId="13" borderId="48" xfId="0" applyNumberFormat="1" applyFont="1" applyFill="1" applyBorder="1" applyAlignment="1" applyProtection="1">
      <alignment horizontal="center"/>
    </xf>
    <xf numFmtId="171" fontId="33" fillId="12" borderId="76" xfId="0" applyNumberFormat="1" applyFont="1" applyFill="1" applyBorder="1" applyAlignment="1" applyProtection="1">
      <alignment horizontal="center" vertical="center"/>
    </xf>
    <xf numFmtId="171" fontId="33" fillId="10" borderId="62" xfId="0" applyNumberFormat="1" applyFont="1" applyFill="1" applyBorder="1" applyAlignment="1" applyProtection="1">
      <alignment horizontal="center" wrapText="1"/>
    </xf>
    <xf numFmtId="172" fontId="33" fillId="10" borderId="8" xfId="0" applyNumberFormat="1" applyFont="1" applyFill="1" applyBorder="1" applyAlignment="1" applyProtection="1">
      <alignment horizontal="center"/>
    </xf>
    <xf numFmtId="171" fontId="44" fillId="13" borderId="62" xfId="0" applyNumberFormat="1" applyFont="1" applyFill="1" applyBorder="1" applyAlignment="1">
      <alignment horizontal="center"/>
    </xf>
    <xf numFmtId="172" fontId="44" fillId="13" borderId="8" xfId="0" applyNumberFormat="1" applyFont="1" applyFill="1" applyBorder="1" applyAlignment="1">
      <alignment horizontal="center"/>
    </xf>
    <xf numFmtId="172" fontId="44" fillId="12" borderId="96" xfId="0" applyNumberFormat="1" applyFont="1" applyFill="1" applyBorder="1" applyAlignment="1">
      <alignment horizontal="center"/>
    </xf>
    <xf numFmtId="171" fontId="33" fillId="10" borderId="79" xfId="0" applyNumberFormat="1" applyFont="1" applyFill="1" applyBorder="1" applyAlignment="1" applyProtection="1">
      <alignment horizontal="center"/>
      <protection locked="0"/>
    </xf>
    <xf numFmtId="172" fontId="33" fillId="10" borderId="12" xfId="0" applyNumberFormat="1" applyFont="1" applyFill="1" applyBorder="1" applyAlignment="1" applyProtection="1">
      <alignment horizontal="center"/>
      <protection locked="0"/>
    </xf>
    <xf numFmtId="1" fontId="33" fillId="4" borderId="20" xfId="0" applyNumberFormat="1" applyFont="1" applyFill="1" applyBorder="1" applyAlignment="1" applyProtection="1">
      <protection locked="0"/>
    </xf>
    <xf numFmtId="166" fontId="33" fillId="4" borderId="21" xfId="0" applyNumberFormat="1" applyFont="1" applyFill="1" applyBorder="1" applyAlignment="1" applyProtection="1">
      <alignment horizontal="left" vertical="center"/>
      <protection locked="0"/>
    </xf>
    <xf numFmtId="2" fontId="33" fillId="4" borderId="22" xfId="0" applyNumberFormat="1" applyFont="1" applyFill="1" applyBorder="1" applyAlignment="1" applyProtection="1">
      <alignment horizontal="center" wrapText="1"/>
      <protection locked="0"/>
    </xf>
    <xf numFmtId="171" fontId="33" fillId="12" borderId="76" xfId="0" applyNumberFormat="1" applyFont="1" applyFill="1" applyBorder="1" applyAlignment="1" applyProtection="1">
      <alignment horizontal="center"/>
      <protection locked="0"/>
    </xf>
    <xf numFmtId="172" fontId="33" fillId="12" borderId="77" xfId="0" applyNumberFormat="1" applyFont="1" applyFill="1" applyBorder="1" applyAlignment="1" applyProtection="1">
      <alignment horizontal="center"/>
      <protection locked="0"/>
    </xf>
    <xf numFmtId="2" fontId="44" fillId="12" borderId="77" xfId="0" applyNumberFormat="1" applyFont="1" applyFill="1" applyBorder="1" applyAlignment="1">
      <alignment horizontal="center"/>
    </xf>
    <xf numFmtId="171" fontId="33" fillId="13" borderId="79" xfId="0" applyNumberFormat="1" applyFont="1" applyFill="1" applyBorder="1" applyAlignment="1" applyProtection="1">
      <alignment horizontal="center"/>
    </xf>
    <xf numFmtId="172" fontId="33" fillId="13" borderId="12" xfId="0" applyNumberFormat="1" applyFont="1" applyFill="1" applyBorder="1" applyAlignment="1" applyProtection="1">
      <alignment horizontal="right"/>
    </xf>
    <xf numFmtId="2" fontId="44" fillId="13" borderId="58" xfId="0" applyNumberFormat="1" applyFont="1" applyFill="1" applyBorder="1" applyAlignment="1">
      <alignment horizontal="center"/>
    </xf>
    <xf numFmtId="172" fontId="33" fillId="12" borderId="77" xfId="0" applyNumberFormat="1" applyFont="1" applyFill="1" applyBorder="1" applyAlignment="1" applyProtection="1">
      <alignment horizontal="right"/>
    </xf>
    <xf numFmtId="172" fontId="33" fillId="7" borderId="73" xfId="0" applyNumberFormat="1" applyFont="1" applyFill="1" applyBorder="1" applyAlignment="1" applyProtection="1">
      <alignment horizontal="center" vertical="center"/>
      <protection locked="0"/>
    </xf>
    <xf numFmtId="172" fontId="33" fillId="7" borderId="12" xfId="0" applyNumberFormat="1" applyFont="1" applyFill="1" applyBorder="1" applyAlignment="1" applyProtection="1">
      <alignment horizontal="center" vertical="center"/>
      <protection locked="0"/>
    </xf>
    <xf numFmtId="2" fontId="44" fillId="13" borderId="8" xfId="0" applyNumberFormat="1" applyFont="1" applyFill="1" applyBorder="1" applyAlignment="1">
      <alignment horizontal="center"/>
    </xf>
    <xf numFmtId="171" fontId="33" fillId="12" borderId="76" xfId="0" applyNumberFormat="1" applyFont="1" applyFill="1" applyBorder="1" applyAlignment="1" applyProtection="1">
      <alignment horizontal="center" vertical="center"/>
      <protection locked="0"/>
    </xf>
    <xf numFmtId="172" fontId="33" fillId="12" borderId="97" xfId="0" applyNumberFormat="1" applyFont="1" applyFill="1" applyBorder="1" applyAlignment="1" applyProtection="1">
      <alignment horizontal="center" vertical="center"/>
      <protection locked="0"/>
    </xf>
    <xf numFmtId="172" fontId="33" fillId="12" borderId="77" xfId="0" applyNumberFormat="1" applyFont="1" applyFill="1" applyBorder="1" applyAlignment="1" applyProtection="1">
      <alignment horizontal="center" vertical="center"/>
      <protection locked="0"/>
    </xf>
    <xf numFmtId="172" fontId="33" fillId="10" borderId="12" xfId="0" applyNumberFormat="1" applyFont="1" applyFill="1" applyBorder="1" applyAlignment="1" applyProtection="1">
      <alignment horizontal="right"/>
      <protection locked="0"/>
    </xf>
    <xf numFmtId="2" fontId="33" fillId="4" borderId="21" xfId="0" applyNumberFormat="1" applyFont="1" applyFill="1" applyBorder="1" applyProtection="1">
      <protection locked="0"/>
    </xf>
    <xf numFmtId="2" fontId="33" fillId="4" borderId="21" xfId="0" applyNumberFormat="1" applyFont="1" applyFill="1" applyBorder="1" applyAlignment="1" applyProtection="1">
      <alignment vertical="center"/>
      <protection locked="0"/>
    </xf>
    <xf numFmtId="172" fontId="33" fillId="12" borderId="77" xfId="0" applyNumberFormat="1" applyFont="1" applyFill="1" applyBorder="1" applyAlignment="1" applyProtection="1">
      <alignment horizontal="right"/>
      <protection locked="0"/>
    </xf>
    <xf numFmtId="164" fontId="33" fillId="4" borderId="76" xfId="0" applyFont="1" applyFill="1" applyBorder="1" applyAlignment="1" applyProtection="1">
      <alignment horizontal="center"/>
      <protection locked="0"/>
    </xf>
    <xf numFmtId="1" fontId="33" fillId="4" borderId="96" xfId="0" applyNumberFormat="1" applyFont="1" applyFill="1" applyBorder="1" applyAlignment="1" applyProtection="1">
      <protection locked="0"/>
    </xf>
    <xf numFmtId="2" fontId="33" fillId="4" borderId="97" xfId="0" applyNumberFormat="1" applyFont="1" applyFill="1" applyBorder="1" applyProtection="1">
      <protection locked="0"/>
    </xf>
    <xf numFmtId="2" fontId="33" fillId="4" borderId="78" xfId="0" applyNumberFormat="1" applyFont="1" applyFill="1" applyBorder="1" applyAlignment="1" applyProtection="1">
      <alignment horizontal="center" wrapText="1"/>
      <protection locked="0"/>
    </xf>
    <xf numFmtId="167" fontId="32" fillId="14" borderId="17" xfId="0" applyNumberFormat="1" applyFont="1" applyFill="1" applyBorder="1" applyAlignment="1" applyProtection="1">
      <alignment horizontal="center"/>
    </xf>
    <xf numFmtId="171" fontId="35" fillId="0" borderId="68" xfId="0" applyNumberFormat="1" applyFont="1" applyBorder="1" applyAlignment="1" applyProtection="1">
      <alignment horizontal="center"/>
    </xf>
    <xf numFmtId="171" fontId="35" fillId="0" borderId="7" xfId="0" applyNumberFormat="1" applyFont="1" applyBorder="1" applyAlignment="1" applyProtection="1">
      <alignment horizontal="center"/>
    </xf>
    <xf numFmtId="171" fontId="35" fillId="0" borderId="17" xfId="0" applyNumberFormat="1" applyFont="1" applyBorder="1" applyAlignment="1" applyProtection="1">
      <alignment horizontal="center"/>
    </xf>
    <xf numFmtId="167" fontId="33" fillId="13" borderId="5" xfId="0" applyNumberFormat="1" applyFont="1" applyFill="1" applyBorder="1" applyAlignment="1" applyProtection="1">
      <alignment horizontal="center" wrapText="1"/>
      <protection locked="0"/>
    </xf>
    <xf numFmtId="172" fontId="33" fillId="13" borderId="5" xfId="0" applyNumberFormat="1" applyFont="1" applyFill="1" applyBorder="1" applyAlignment="1" applyProtection="1">
      <alignment horizontal="center" vertical="center"/>
      <protection locked="0"/>
    </xf>
    <xf numFmtId="172" fontId="33" fillId="7" borderId="5" xfId="0" applyNumberFormat="1" applyFont="1" applyFill="1" applyBorder="1" applyAlignment="1" applyProtection="1">
      <alignment horizontal="center" vertical="center"/>
      <protection locked="0"/>
    </xf>
    <xf numFmtId="164" fontId="33" fillId="0" borderId="33" xfId="0" applyFont="1" applyFill="1" applyBorder="1" applyAlignment="1" applyProtection="1">
      <alignment horizontal="center"/>
      <protection locked="0"/>
    </xf>
    <xf numFmtId="1" fontId="33" fillId="0" borderId="33" xfId="0" applyNumberFormat="1" applyFont="1" applyFill="1" applyBorder="1" applyAlignment="1" applyProtection="1">
      <protection locked="0"/>
    </xf>
    <xf numFmtId="2" fontId="33" fillId="0" borderId="33" xfId="0" applyNumberFormat="1" applyFont="1" applyFill="1" applyBorder="1" applyProtection="1">
      <protection locked="0"/>
    </xf>
    <xf numFmtId="2" fontId="44" fillId="10" borderId="12" xfId="0" applyNumberFormat="1" applyFont="1" applyFill="1" applyBorder="1" applyAlignment="1">
      <alignment horizontal="center"/>
    </xf>
    <xf numFmtId="171" fontId="33" fillId="10" borderId="5" xfId="0" applyNumberFormat="1" applyFont="1" applyFill="1" applyBorder="1" applyAlignment="1" applyProtection="1">
      <alignment horizontal="center"/>
      <protection locked="0"/>
    </xf>
    <xf numFmtId="172" fontId="33" fillId="10" borderId="5" xfId="0" applyNumberFormat="1" applyFont="1" applyFill="1" applyBorder="1" applyAlignment="1" applyProtection="1">
      <alignment horizontal="right"/>
      <protection locked="0"/>
    </xf>
    <xf numFmtId="2" fontId="29" fillId="10" borderId="5" xfId="0" applyNumberFormat="1" applyFont="1" applyFill="1" applyBorder="1" applyAlignment="1" applyProtection="1">
      <alignment horizontal="center" vertical="center"/>
    </xf>
    <xf numFmtId="171" fontId="33" fillId="12" borderId="41" xfId="0" applyNumberFormat="1" applyFont="1" applyFill="1" applyBorder="1" applyAlignment="1" applyProtection="1">
      <alignment horizontal="center" wrapText="1"/>
    </xf>
    <xf numFmtId="172" fontId="33" fillId="12" borderId="95" xfId="0" applyNumberFormat="1" applyFont="1" applyFill="1" applyBorder="1" applyAlignment="1" applyProtection="1">
      <alignment horizontal="center"/>
    </xf>
    <xf numFmtId="2" fontId="44" fillId="12" borderId="22" xfId="0" applyNumberFormat="1" applyFont="1" applyFill="1" applyBorder="1" applyAlignment="1">
      <alignment horizontal="center"/>
    </xf>
    <xf numFmtId="14" fontId="33" fillId="12" borderId="65" xfId="0" applyNumberFormat="1" applyFont="1" applyFill="1" applyBorder="1" applyAlignment="1" applyProtection="1">
      <alignment horizontal="center"/>
    </xf>
    <xf numFmtId="171" fontId="33" fillId="7" borderId="5" xfId="0" applyNumberFormat="1" applyFont="1" applyFill="1" applyBorder="1" applyAlignment="1" applyProtection="1">
      <alignment horizontal="center" wrapText="1"/>
    </xf>
    <xf numFmtId="172" fontId="33" fillId="13" borderId="5" xfId="0" applyNumberFormat="1" applyFont="1" applyFill="1" applyBorder="1" applyAlignment="1" applyProtection="1">
      <alignment horizontal="center"/>
    </xf>
    <xf numFmtId="171" fontId="33" fillId="7" borderId="23" xfId="0" applyNumberFormat="1" applyFont="1" applyFill="1" applyBorder="1" applyAlignment="1" applyProtection="1">
      <alignment horizontal="center" wrapText="1"/>
    </xf>
    <xf numFmtId="172" fontId="33" fillId="13" borderId="27" xfId="0" applyNumberFormat="1" applyFont="1" applyFill="1" applyBorder="1" applyAlignment="1" applyProtection="1">
      <alignment horizontal="center"/>
    </xf>
    <xf numFmtId="171" fontId="33" fillId="7" borderId="35" xfId="0" applyNumberFormat="1" applyFont="1" applyFill="1" applyBorder="1" applyAlignment="1" applyProtection="1">
      <alignment horizontal="center" wrapText="1"/>
    </xf>
    <xf numFmtId="171" fontId="33" fillId="12" borderId="5" xfId="0" applyNumberFormat="1" applyFont="1" applyFill="1" applyBorder="1" applyAlignment="1" applyProtection="1">
      <alignment horizontal="center" wrapText="1"/>
    </xf>
    <xf numFmtId="172" fontId="33" fillId="12" borderId="5" xfId="0" applyNumberFormat="1" applyFont="1" applyFill="1" applyBorder="1" applyAlignment="1" applyProtection="1">
      <alignment horizontal="center"/>
    </xf>
    <xf numFmtId="171" fontId="33" fillId="12" borderId="79" xfId="0" applyNumberFormat="1" applyFont="1" applyFill="1" applyBorder="1" applyAlignment="1" applyProtection="1">
      <alignment horizontal="center"/>
    </xf>
    <xf numFmtId="172" fontId="33" fillId="12" borderId="12" xfId="0" applyNumberFormat="1" applyFont="1" applyFill="1" applyBorder="1" applyAlignment="1" applyProtection="1">
      <alignment horizontal="right"/>
    </xf>
    <xf numFmtId="2" fontId="44" fillId="12" borderId="58" xfId="0" applyNumberFormat="1" applyFont="1" applyFill="1" applyBorder="1" applyAlignment="1">
      <alignment horizontal="center"/>
    </xf>
    <xf numFmtId="171" fontId="33" fillId="13" borderId="76" xfId="0" applyNumberFormat="1" applyFont="1" applyFill="1" applyBorder="1" applyAlignment="1" applyProtection="1">
      <alignment horizontal="center"/>
    </xf>
    <xf numFmtId="172" fontId="33" fillId="13" borderId="77" xfId="0" applyNumberFormat="1" applyFont="1" applyFill="1" applyBorder="1" applyAlignment="1" applyProtection="1">
      <alignment horizontal="right"/>
    </xf>
    <xf numFmtId="2" fontId="44" fillId="13" borderId="78" xfId="0" applyNumberFormat="1" applyFont="1" applyFill="1" applyBorder="1" applyAlignment="1">
      <alignment horizontal="center"/>
    </xf>
    <xf numFmtId="171" fontId="33" fillId="13" borderId="44" xfId="0" applyNumberFormat="1" applyFont="1" applyFill="1" applyBorder="1" applyAlignment="1" applyProtection="1">
      <alignment horizontal="center"/>
      <protection locked="0"/>
    </xf>
    <xf numFmtId="172" fontId="33" fillId="13" borderId="2" xfId="0" applyNumberFormat="1" applyFont="1" applyFill="1" applyBorder="1" applyAlignment="1" applyProtection="1">
      <alignment horizontal="center"/>
      <protection locked="0"/>
    </xf>
    <xf numFmtId="164" fontId="33" fillId="12" borderId="65" xfId="0" applyFont="1" applyFill="1" applyBorder="1" applyAlignment="1" applyProtection="1">
      <alignment vertical="center"/>
      <protection locked="0"/>
    </xf>
    <xf numFmtId="171" fontId="33" fillId="13" borderId="5" xfId="0" applyNumberFormat="1" applyFont="1" applyFill="1" applyBorder="1" applyAlignment="1" applyProtection="1">
      <alignment horizontal="center"/>
      <protection locked="0"/>
    </xf>
    <xf numFmtId="172" fontId="33" fillId="13" borderId="5" xfId="0" applyNumberFormat="1" applyFont="1" applyFill="1" applyBorder="1" applyAlignment="1" applyProtection="1">
      <alignment horizontal="right"/>
      <protection locked="0"/>
    </xf>
    <xf numFmtId="171" fontId="33" fillId="13" borderId="8" xfId="0" applyNumberFormat="1" applyFont="1" applyFill="1" applyBorder="1" applyAlignment="1" applyProtection="1">
      <alignment horizontal="center"/>
      <protection locked="0"/>
    </xf>
    <xf numFmtId="172" fontId="33" fillId="13" borderId="8" xfId="0" applyNumberFormat="1" applyFont="1" applyFill="1" applyBorder="1" applyAlignment="1" applyProtection="1">
      <alignment horizontal="right"/>
      <protection locked="0"/>
    </xf>
    <xf numFmtId="167" fontId="33" fillId="13" borderId="2" xfId="0" applyNumberFormat="1" applyFont="1" applyFill="1" applyBorder="1" applyAlignment="1" applyProtection="1">
      <alignment horizontal="center" wrapText="1"/>
      <protection locked="0"/>
    </xf>
    <xf numFmtId="172" fontId="33" fillId="13" borderId="2" xfId="0" applyNumberFormat="1" applyFont="1" applyFill="1" applyBorder="1" applyAlignment="1" applyProtection="1">
      <alignment horizontal="center" vertical="center"/>
      <protection locked="0"/>
    </xf>
    <xf numFmtId="167" fontId="33" fillId="12" borderId="76" xfId="0" applyNumberFormat="1" applyFont="1" applyFill="1" applyBorder="1" applyAlignment="1" applyProtection="1">
      <alignment horizontal="center" wrapText="1"/>
      <protection locked="0"/>
    </xf>
    <xf numFmtId="2" fontId="31" fillId="0" borderId="0" xfId="0" applyNumberFormat="1" applyFont="1" applyBorder="1" applyProtection="1">
      <protection locked="0"/>
    </xf>
    <xf numFmtId="164" fontId="33" fillId="17" borderId="0" xfId="0" applyFont="1" applyFill="1" applyBorder="1" applyAlignment="1" applyProtection="1">
      <alignment horizontal="center"/>
      <protection locked="0"/>
    </xf>
    <xf numFmtId="14" fontId="33" fillId="12" borderId="35" xfId="0" applyNumberFormat="1" applyFont="1" applyFill="1" applyBorder="1" applyAlignment="1" applyProtection="1">
      <alignment horizontal="center" wrapText="1"/>
    </xf>
    <xf numFmtId="171" fontId="44" fillId="12" borderId="35" xfId="0" applyNumberFormat="1" applyFont="1" applyFill="1" applyBorder="1" applyAlignment="1">
      <alignment horizontal="center" vertical="center"/>
    </xf>
    <xf numFmtId="172" fontId="44" fillId="12" borderId="5" xfId="0" applyNumberFormat="1" applyFont="1" applyFill="1" applyBorder="1" applyAlignment="1">
      <alignment horizontal="center"/>
    </xf>
    <xf numFmtId="2" fontId="44" fillId="12" borderId="14" xfId="0" applyNumberFormat="1" applyFont="1" applyFill="1" applyBorder="1" applyAlignment="1">
      <alignment horizontal="center"/>
    </xf>
    <xf numFmtId="171" fontId="33" fillId="12" borderId="23" xfId="0" applyNumberFormat="1" applyFont="1" applyFill="1" applyBorder="1" applyAlignment="1" applyProtection="1">
      <alignment horizontal="center" wrapText="1"/>
    </xf>
    <xf numFmtId="172" fontId="33" fillId="12" borderId="27" xfId="0" applyNumberFormat="1" applyFont="1" applyFill="1" applyBorder="1" applyAlignment="1" applyProtection="1">
      <alignment horizontal="center"/>
    </xf>
    <xf numFmtId="2" fontId="44" fillId="12" borderId="26" xfId="0" applyNumberFormat="1" applyFont="1" applyFill="1" applyBorder="1" applyAlignment="1">
      <alignment horizontal="center"/>
    </xf>
    <xf numFmtId="171" fontId="33" fillId="12" borderId="35" xfId="0" applyNumberFormat="1" applyFont="1" applyFill="1" applyBorder="1" applyAlignment="1" applyProtection="1">
      <alignment horizontal="center" wrapText="1"/>
    </xf>
    <xf numFmtId="171" fontId="44" fillId="12" borderId="62" xfId="0" applyNumberFormat="1" applyFont="1" applyFill="1" applyBorder="1" applyAlignment="1">
      <alignment horizontal="center"/>
    </xf>
    <xf numFmtId="172" fontId="44" fillId="12" borderId="8" xfId="0" applyNumberFormat="1" applyFont="1" applyFill="1" applyBorder="1" applyAlignment="1">
      <alignment horizontal="center"/>
    </xf>
    <xf numFmtId="2" fontId="44" fillId="12" borderId="92" xfId="0" applyNumberFormat="1" applyFont="1" applyFill="1" applyBorder="1" applyAlignment="1">
      <alignment horizontal="center"/>
    </xf>
    <xf numFmtId="171" fontId="33" fillId="13" borderId="76" xfId="0" applyNumberFormat="1" applyFont="1" applyFill="1" applyBorder="1" applyAlignment="1" applyProtection="1">
      <alignment horizontal="center"/>
      <protection locked="0"/>
    </xf>
    <xf numFmtId="172" fontId="33" fillId="13" borderId="77" xfId="0" applyNumberFormat="1" applyFont="1" applyFill="1" applyBorder="1" applyAlignment="1" applyProtection="1">
      <alignment horizontal="center"/>
      <protection locked="0"/>
    </xf>
    <xf numFmtId="171" fontId="33" fillId="12" borderId="44" xfId="0" applyNumberFormat="1" applyFont="1" applyFill="1" applyBorder="1" applyAlignment="1" applyProtection="1">
      <alignment horizontal="center"/>
      <protection locked="0"/>
    </xf>
    <xf numFmtId="172" fontId="33" fillId="12" borderId="2" xfId="0" applyNumberFormat="1" applyFont="1" applyFill="1" applyBorder="1" applyAlignment="1" applyProtection="1">
      <alignment horizontal="center"/>
      <protection locked="0"/>
    </xf>
    <xf numFmtId="164" fontId="34" fillId="0" borderId="0" xfId="0" applyFont="1" applyFill="1" applyBorder="1" applyProtection="1">
      <protection locked="0"/>
    </xf>
    <xf numFmtId="14" fontId="33" fillId="0" borderId="0" xfId="0" applyNumberFormat="1" applyFont="1" applyFill="1" applyBorder="1" applyAlignment="1" applyProtection="1">
      <alignment horizontal="center"/>
    </xf>
    <xf numFmtId="14" fontId="33" fillId="13" borderId="5" xfId="0" applyNumberFormat="1" applyFont="1" applyFill="1" applyBorder="1" applyAlignment="1" applyProtection="1">
      <alignment horizontal="center" vertical="center"/>
      <protection locked="0"/>
    </xf>
    <xf numFmtId="166" fontId="33" fillId="7" borderId="68" xfId="0" applyNumberFormat="1" applyFont="1" applyFill="1" applyBorder="1" applyAlignment="1" applyProtection="1">
      <alignment horizontal="center" vertical="center"/>
      <protection locked="0"/>
    </xf>
    <xf numFmtId="166" fontId="33" fillId="7" borderId="2" xfId="0" applyNumberFormat="1" applyFont="1" applyFill="1" applyBorder="1" applyAlignment="1" applyProtection="1">
      <alignment horizontal="center" vertical="center"/>
      <protection locked="0"/>
    </xf>
    <xf numFmtId="14" fontId="33" fillId="12" borderId="5" xfId="0" applyNumberFormat="1" applyFont="1" applyFill="1" applyBorder="1" applyAlignment="1" applyProtection="1">
      <alignment horizontal="center" vertical="center"/>
      <protection locked="0"/>
    </xf>
    <xf numFmtId="166" fontId="33" fillId="12" borderId="68" xfId="0" applyNumberFormat="1" applyFont="1" applyFill="1" applyBorder="1" applyAlignment="1" applyProtection="1">
      <alignment horizontal="center" vertical="center"/>
      <protection locked="0"/>
    </xf>
    <xf numFmtId="166" fontId="33" fillId="12" borderId="2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Protection="1">
      <protection locked="0"/>
    </xf>
    <xf numFmtId="171" fontId="33" fillId="12" borderId="5" xfId="0" applyNumberFormat="1" applyFont="1" applyFill="1" applyBorder="1" applyAlignment="1" applyProtection="1">
      <alignment horizontal="center"/>
      <protection locked="0"/>
    </xf>
    <xf numFmtId="172" fontId="33" fillId="12" borderId="5" xfId="0" applyNumberFormat="1" applyFont="1" applyFill="1" applyBorder="1" applyAlignment="1" applyProtection="1">
      <alignment horizontal="right"/>
      <protection locked="0"/>
    </xf>
    <xf numFmtId="166" fontId="33" fillId="7" borderId="5" xfId="0" applyNumberFormat="1" applyFont="1" applyFill="1" applyBorder="1" applyAlignment="1" applyProtection="1">
      <alignment horizontal="center" vertical="center"/>
      <protection locked="0"/>
    </xf>
    <xf numFmtId="164" fontId="33" fillId="17" borderId="0" xfId="0" applyFont="1" applyFill="1" applyBorder="1" applyAlignment="1" applyProtection="1">
      <alignment horizontal="center"/>
    </xf>
    <xf numFmtId="1" fontId="33" fillId="17" borderId="0" xfId="0" applyNumberFormat="1" applyFont="1" applyFill="1" applyBorder="1" applyAlignment="1" applyProtection="1"/>
    <xf numFmtId="2" fontId="33" fillId="17" borderId="0" xfId="0" applyNumberFormat="1" applyFont="1" applyFill="1" applyBorder="1" applyAlignment="1" applyProtection="1">
      <alignment horizontal="center" wrapText="1"/>
    </xf>
    <xf numFmtId="20" fontId="29" fillId="10" borderId="14" xfId="0" applyNumberFormat="1" applyFont="1" applyFill="1" applyBorder="1" applyAlignment="1" applyProtection="1">
      <alignment horizontal="center" vertical="center"/>
    </xf>
    <xf numFmtId="20" fontId="29" fillId="12" borderId="14" xfId="0" applyNumberFormat="1" applyFont="1" applyFill="1" applyBorder="1" applyAlignment="1" applyProtection="1">
      <alignment horizontal="center" vertical="center"/>
    </xf>
    <xf numFmtId="20" fontId="33" fillId="4" borderId="22" xfId="0" applyNumberFormat="1" applyFont="1" applyFill="1" applyBorder="1" applyAlignment="1" applyProtection="1">
      <alignment horizontal="center" wrapText="1"/>
    </xf>
    <xf numFmtId="174" fontId="33" fillId="10" borderId="23" xfId="0" applyNumberFormat="1" applyFont="1" applyFill="1" applyBorder="1" applyAlignment="1" applyProtection="1">
      <alignment horizontal="center" wrapText="1"/>
    </xf>
    <xf numFmtId="166" fontId="33" fillId="10" borderId="23" xfId="0" applyNumberFormat="1" applyFont="1" applyFill="1" applyBorder="1" applyAlignment="1" applyProtection="1">
      <alignment horizontal="center" wrapText="1"/>
    </xf>
    <xf numFmtId="166" fontId="33" fillId="4" borderId="22" xfId="0" applyNumberFormat="1" applyFont="1" applyFill="1" applyBorder="1" applyAlignment="1" applyProtection="1">
      <alignment horizontal="center" wrapText="1"/>
    </xf>
    <xf numFmtId="174" fontId="33" fillId="12" borderId="23" xfId="0" applyNumberFormat="1" applyFont="1" applyFill="1" applyBorder="1" applyAlignment="1" applyProtection="1">
      <alignment horizontal="center" wrapText="1"/>
    </xf>
    <xf numFmtId="166" fontId="33" fillId="12" borderId="23" xfId="0" applyNumberFormat="1" applyFont="1" applyFill="1" applyBorder="1" applyAlignment="1" applyProtection="1">
      <alignment horizontal="center" wrapText="1"/>
    </xf>
    <xf numFmtId="166" fontId="44" fillId="13" borderId="26" xfId="0" applyNumberFormat="1" applyFont="1" applyFill="1" applyBorder="1" applyAlignment="1">
      <alignment horizontal="center"/>
    </xf>
    <xf numFmtId="171" fontId="33" fillId="13" borderId="35" xfId="0" applyNumberFormat="1" applyFont="1" applyFill="1" applyBorder="1" applyAlignment="1" applyProtection="1">
      <alignment horizontal="center" wrapText="1"/>
    </xf>
    <xf numFmtId="166" fontId="44" fillId="12" borderId="26" xfId="0" applyNumberFormat="1" applyFont="1" applyFill="1" applyBorder="1" applyAlignment="1">
      <alignment horizontal="center"/>
    </xf>
    <xf numFmtId="172" fontId="33" fillId="13" borderId="5" xfId="0" applyNumberFormat="1" applyFont="1" applyFill="1" applyBorder="1" applyAlignment="1" applyProtection="1">
      <alignment horizontal="right"/>
    </xf>
    <xf numFmtId="166" fontId="44" fillId="12" borderId="46" xfId="0" applyNumberFormat="1" applyFont="1" applyFill="1" applyBorder="1" applyAlignment="1">
      <alignment horizontal="center"/>
    </xf>
    <xf numFmtId="171" fontId="33" fillId="13" borderId="35" xfId="0" applyNumberFormat="1" applyFont="1" applyFill="1" applyBorder="1" applyAlignment="1" applyProtection="1">
      <alignment horizontal="center"/>
    </xf>
    <xf numFmtId="166" fontId="44" fillId="13" borderId="14" xfId="0" applyNumberFormat="1" applyFont="1" applyFill="1" applyBorder="1" applyAlignment="1">
      <alignment horizontal="center"/>
    </xf>
    <xf numFmtId="1" fontId="33" fillId="4" borderId="20" xfId="0" applyNumberFormat="1" applyFont="1" applyFill="1" applyBorder="1" applyAlignment="1" applyProtection="1">
      <alignment horizontal="center"/>
    </xf>
    <xf numFmtId="1" fontId="33" fillId="4" borderId="17" xfId="0" applyNumberFormat="1" applyFont="1" applyFill="1" applyBorder="1" applyAlignment="1" applyProtection="1">
      <alignment horizontal="center"/>
    </xf>
    <xf numFmtId="164" fontId="31" fillId="0" borderId="0" xfId="0" applyFont="1" applyAlignment="1" applyProtection="1">
      <alignment horizontal="center"/>
      <protection locked="0"/>
    </xf>
    <xf numFmtId="1" fontId="33" fillId="17" borderId="0" xfId="0" applyNumberFormat="1" applyFont="1" applyFill="1" applyBorder="1" applyAlignment="1" applyProtection="1">
      <protection locked="0"/>
    </xf>
    <xf numFmtId="164" fontId="34" fillId="17" borderId="0" xfId="0" applyFont="1" applyFill="1" applyBorder="1" applyAlignment="1" applyProtection="1">
      <alignment horizontal="center"/>
      <protection locked="0"/>
    </xf>
    <xf numFmtId="164" fontId="34" fillId="17" borderId="0" xfId="0" applyFont="1" applyFill="1" applyBorder="1" applyProtection="1">
      <protection locked="0"/>
    </xf>
    <xf numFmtId="164" fontId="34" fillId="17" borderId="0" xfId="0" applyFont="1" applyFill="1" applyBorder="1" applyAlignment="1" applyProtection="1">
      <alignment horizontal="right"/>
      <protection locked="0"/>
    </xf>
    <xf numFmtId="164" fontId="31" fillId="17" borderId="0" xfId="0" applyFont="1" applyFill="1" applyBorder="1" applyProtection="1">
      <protection locked="0"/>
    </xf>
    <xf numFmtId="166" fontId="33" fillId="4" borderId="58" xfId="0" applyNumberFormat="1" applyFont="1" applyFill="1" applyBorder="1" applyAlignment="1" applyProtection="1">
      <alignment horizontal="center" wrapText="1"/>
    </xf>
    <xf numFmtId="2" fontId="33" fillId="17" borderId="0" xfId="0" applyNumberFormat="1" applyFont="1" applyFill="1" applyBorder="1" applyProtection="1">
      <protection locked="0"/>
    </xf>
    <xf numFmtId="166" fontId="33" fillId="17" borderId="0" xfId="0" applyNumberFormat="1" applyFont="1" applyFill="1" applyBorder="1" applyAlignment="1" applyProtection="1">
      <alignment horizontal="center" wrapText="1"/>
    </xf>
    <xf numFmtId="164" fontId="31" fillId="17" borderId="0" xfId="0" applyFont="1" applyFill="1" applyBorder="1" applyProtection="1"/>
    <xf numFmtId="172" fontId="31" fillId="17" borderId="0" xfId="0" applyNumberFormat="1" applyFont="1" applyFill="1" applyBorder="1" applyAlignment="1" applyProtection="1">
      <alignment horizontal="center"/>
      <protection locked="0"/>
    </xf>
    <xf numFmtId="166" fontId="31" fillId="17" borderId="0" xfId="0" applyNumberFormat="1" applyFont="1" applyFill="1" applyBorder="1" applyAlignment="1" applyProtection="1">
      <alignment horizontal="center"/>
      <protection locked="0"/>
    </xf>
    <xf numFmtId="14" fontId="33" fillId="13" borderId="23" xfId="0" applyNumberFormat="1" applyFont="1" applyFill="1" applyBorder="1" applyAlignment="1" applyProtection="1">
      <alignment horizontal="center" vertical="center"/>
      <protection locked="0"/>
    </xf>
    <xf numFmtId="14" fontId="33" fillId="13" borderId="35" xfId="0" applyNumberFormat="1" applyFont="1" applyFill="1" applyBorder="1" applyAlignment="1" applyProtection="1">
      <alignment horizontal="center" vertical="center"/>
      <protection locked="0"/>
    </xf>
    <xf numFmtId="14" fontId="33" fillId="12" borderId="35" xfId="0" applyNumberFormat="1" applyFont="1" applyFill="1" applyBorder="1" applyAlignment="1" applyProtection="1">
      <alignment horizontal="center" vertical="center"/>
      <protection locked="0"/>
    </xf>
    <xf numFmtId="2" fontId="33" fillId="0" borderId="26" xfId="0" applyNumberFormat="1" applyFont="1" applyFill="1" applyBorder="1" applyAlignment="1" applyProtection="1">
      <alignment horizont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0" applyFont="1" applyAlignment="1" applyProtection="1">
      <alignment horizontal="center"/>
      <protection locked="0"/>
    </xf>
    <xf numFmtId="166" fontId="44" fillId="13" borderId="26" xfId="0" applyNumberFormat="1" applyFont="1" applyFill="1" applyBorder="1" applyAlignment="1">
      <alignment horizontal="center" wrapText="1"/>
    </xf>
    <xf numFmtId="171" fontId="33" fillId="7" borderId="44" xfId="0" applyNumberFormat="1" applyFont="1" applyFill="1" applyBorder="1" applyAlignment="1" applyProtection="1">
      <alignment horizontal="center" wrapText="1"/>
    </xf>
    <xf numFmtId="172" fontId="33" fillId="13" borderId="2" xfId="0" applyNumberFormat="1" applyFont="1" applyFill="1" applyBorder="1" applyAlignment="1" applyProtection="1">
      <alignment horizontal="center"/>
    </xf>
    <xf numFmtId="164" fontId="31" fillId="0" borderId="0" xfId="0" applyFont="1" applyAlignment="1" applyProtection="1">
      <alignment horizontal="center"/>
      <protection locked="0"/>
    </xf>
    <xf numFmtId="171" fontId="33" fillId="12" borderId="35" xfId="0" applyNumberFormat="1" applyFont="1" applyFill="1" applyBorder="1" applyAlignment="1" applyProtection="1">
      <alignment horizontal="center"/>
    </xf>
    <xf numFmtId="172" fontId="33" fillId="12" borderId="5" xfId="0" applyNumberFormat="1" applyFont="1" applyFill="1" applyBorder="1" applyAlignment="1" applyProtection="1">
      <alignment horizontal="right"/>
    </xf>
    <xf numFmtId="166" fontId="44" fillId="12" borderId="14" xfId="0" applyNumberFormat="1" applyFont="1" applyFill="1" applyBorder="1" applyAlignment="1">
      <alignment horizontal="center"/>
    </xf>
    <xf numFmtId="166" fontId="44" fillId="13" borderId="46" xfId="0" applyNumberFormat="1" applyFont="1" applyFill="1" applyBorder="1" applyAlignment="1">
      <alignment horizontal="center"/>
    </xf>
    <xf numFmtId="49" fontId="32" fillId="14" borderId="24" xfId="0" applyNumberFormat="1" applyFont="1" applyFill="1" applyBorder="1" applyAlignment="1" applyProtection="1">
      <alignment horizontal="center"/>
    </xf>
    <xf numFmtId="49" fontId="32" fillId="14" borderId="25" xfId="0" applyNumberFormat="1" applyFont="1" applyFill="1" applyBorder="1" applyAlignment="1" applyProtection="1">
      <alignment horizontal="center"/>
    </xf>
    <xf numFmtId="1" fontId="32" fillId="14" borderId="24" xfId="0" applyNumberFormat="1" applyFont="1" applyFill="1" applyBorder="1" applyAlignment="1" applyProtection="1">
      <alignment horizontal="center"/>
    </xf>
    <xf numFmtId="1" fontId="32" fillId="14" borderId="25" xfId="0" applyNumberFormat="1" applyFont="1" applyFill="1" applyBorder="1" applyAlignment="1" applyProtection="1">
      <alignment horizontal="center"/>
    </xf>
    <xf numFmtId="49" fontId="32" fillId="14" borderId="80" xfId="0" applyNumberFormat="1" applyFont="1" applyFill="1" applyBorder="1" applyAlignment="1" applyProtection="1">
      <alignment horizontal="center"/>
    </xf>
    <xf numFmtId="1" fontId="32" fillId="14" borderId="82" xfId="0" applyNumberFormat="1" applyFont="1" applyFill="1" applyBorder="1" applyAlignment="1" applyProtection="1">
      <alignment horizontal="center"/>
    </xf>
    <xf numFmtId="1" fontId="32" fillId="14" borderId="80" xfId="0" applyNumberFormat="1" applyFont="1" applyFill="1" applyBorder="1" applyAlignment="1" applyProtection="1">
      <alignment horizontal="center"/>
    </xf>
    <xf numFmtId="49" fontId="32" fillId="14" borderId="82" xfId="0" applyNumberFormat="1" applyFont="1" applyFill="1" applyBorder="1" applyAlignment="1" applyProtection="1">
      <alignment horizontal="center"/>
    </xf>
    <xf numFmtId="171" fontId="33" fillId="7" borderId="74" xfId="0" applyNumberFormat="1" applyFont="1" applyFill="1" applyBorder="1" applyAlignment="1" applyProtection="1">
      <alignment horizontal="center" wrapText="1"/>
    </xf>
    <xf numFmtId="171" fontId="33" fillId="7" borderId="44" xfId="0" applyNumberFormat="1" applyFont="1" applyFill="1" applyBorder="1" applyAlignment="1" applyProtection="1">
      <alignment horizontal="center" wrapText="1"/>
    </xf>
    <xf numFmtId="172" fontId="33" fillId="13" borderId="48" xfId="0" applyNumberFormat="1" applyFont="1" applyFill="1" applyBorder="1" applyAlignment="1" applyProtection="1">
      <alignment horizontal="center"/>
    </xf>
    <xf numFmtId="172" fontId="33" fillId="13" borderId="2" xfId="0" applyNumberFormat="1" applyFont="1" applyFill="1" applyBorder="1" applyAlignment="1" applyProtection="1">
      <alignment horizontal="center"/>
    </xf>
    <xf numFmtId="166" fontId="44" fillId="13" borderId="46" xfId="0" applyNumberFormat="1" applyFont="1" applyFill="1" applyBorder="1" applyAlignment="1">
      <alignment horizontal="center" wrapText="1"/>
    </xf>
    <xf numFmtId="166" fontId="44" fillId="13" borderId="22" xfId="0" applyNumberFormat="1" applyFont="1" applyFill="1" applyBorder="1" applyAlignment="1">
      <alignment horizontal="center" wrapText="1"/>
    </xf>
    <xf numFmtId="164" fontId="35" fillId="16" borderId="63" xfId="0" applyFont="1" applyFill="1" applyBorder="1" applyAlignment="1" applyProtection="1">
      <alignment horizontal="center"/>
    </xf>
    <xf numFmtId="164" fontId="35" fillId="16" borderId="64" xfId="0" applyFont="1" applyFill="1" applyBorder="1" applyAlignment="1" applyProtection="1">
      <alignment horizontal="center"/>
    </xf>
    <xf numFmtId="164" fontId="35" fillId="16" borderId="65" xfId="0" applyFont="1" applyFill="1" applyBorder="1" applyAlignment="1" applyProtection="1">
      <alignment horizontal="center"/>
    </xf>
    <xf numFmtId="164" fontId="29" fillId="16" borderId="76" xfId="0" applyFont="1" applyFill="1" applyBorder="1" applyAlignment="1" applyProtection="1">
      <alignment horizontal="center"/>
    </xf>
    <xf numFmtId="164" fontId="29" fillId="16" borderId="77" xfId="0" applyFont="1" applyFill="1" applyBorder="1" applyAlignment="1" applyProtection="1">
      <alignment horizontal="center"/>
    </xf>
    <xf numFmtId="164" fontId="29" fillId="16" borderId="78" xfId="0" applyFont="1" applyFill="1" applyBorder="1" applyAlignment="1" applyProtection="1">
      <alignment horizontal="center"/>
    </xf>
    <xf numFmtId="164" fontId="29" fillId="16" borderId="63" xfId="0" applyFont="1" applyFill="1" applyBorder="1" applyAlignment="1" applyProtection="1">
      <alignment horizontal="center"/>
    </xf>
    <xf numFmtId="164" fontId="29" fillId="16" borderId="65" xfId="0" applyFont="1" applyFill="1" applyBorder="1" applyAlignment="1" applyProtection="1">
      <alignment horizontal="center"/>
    </xf>
    <xf numFmtId="164" fontId="29" fillId="0" borderId="74" xfId="0" applyFont="1" applyBorder="1" applyAlignment="1" applyProtection="1">
      <alignment horizontal="center" vertical="center"/>
    </xf>
    <xf numFmtId="164" fontId="29" fillId="0" borderId="79" xfId="0" applyFont="1" applyBorder="1" applyAlignment="1" applyProtection="1">
      <alignment horizontal="center" vertical="center"/>
    </xf>
    <xf numFmtId="164" fontId="29" fillId="0" borderId="24" xfId="0" applyFont="1" applyBorder="1" applyAlignment="1" applyProtection="1">
      <alignment horizontal="center" vertical="center"/>
    </xf>
    <xf numFmtId="164" fontId="29" fillId="0" borderId="25" xfId="0" applyFont="1" applyBorder="1" applyAlignment="1" applyProtection="1">
      <alignment horizontal="center" vertical="center"/>
    </xf>
    <xf numFmtId="2" fontId="29" fillId="0" borderId="46" xfId="0" applyNumberFormat="1" applyFont="1" applyBorder="1" applyAlignment="1" applyProtection="1">
      <alignment horizontal="center" vertical="center"/>
    </xf>
    <xf numFmtId="2" fontId="29" fillId="0" borderId="58" xfId="0" applyNumberFormat="1" applyFont="1" applyBorder="1" applyAlignment="1" applyProtection="1">
      <alignment horizontal="center" vertical="center"/>
    </xf>
    <xf numFmtId="164" fontId="31" fillId="0" borderId="0" xfId="0" applyFont="1" applyAlignment="1" applyProtection="1">
      <alignment horizontal="center"/>
      <protection locked="0"/>
    </xf>
    <xf numFmtId="164" fontId="29" fillId="16" borderId="19" xfId="0" applyFont="1" applyFill="1" applyBorder="1" applyAlignment="1" applyProtection="1">
      <alignment horizontal="center"/>
    </xf>
    <xf numFmtId="164" fontId="29" fillId="16" borderId="95" xfId="0" applyFont="1" applyFill="1" applyBorder="1" applyAlignment="1" applyProtection="1">
      <alignment horizontal="center"/>
    </xf>
    <xf numFmtId="164" fontId="29" fillId="16" borderId="22" xfId="0" applyFont="1" applyFill="1" applyBorder="1" applyAlignment="1" applyProtection="1">
      <alignment horizontal="center"/>
    </xf>
    <xf numFmtId="171" fontId="44" fillId="13" borderId="35" xfId="0" applyNumberFormat="1" applyFont="1" applyFill="1" applyBorder="1" applyAlignment="1">
      <alignment horizontal="center" vertical="center"/>
    </xf>
    <xf numFmtId="167" fontId="33" fillId="13" borderId="8" xfId="0" applyNumberFormat="1" applyFont="1" applyFill="1" applyBorder="1" applyAlignment="1" applyProtection="1">
      <alignment horizontal="center" vertical="center" wrapText="1"/>
      <protection locked="0"/>
    </xf>
    <xf numFmtId="167" fontId="33" fillId="13" borderId="95" xfId="0" applyNumberFormat="1" applyFont="1" applyFill="1" applyBorder="1" applyAlignment="1" applyProtection="1">
      <alignment horizontal="center" vertical="center" wrapText="1"/>
      <protection locked="0"/>
    </xf>
    <xf numFmtId="1" fontId="32" fillId="14" borderId="81" xfId="0" applyNumberFormat="1" applyFont="1" applyFill="1" applyBorder="1" applyAlignment="1" applyProtection="1">
      <alignment horizontal="center"/>
    </xf>
    <xf numFmtId="171" fontId="29" fillId="13" borderId="8" xfId="0" applyNumberFormat="1" applyFont="1" applyFill="1" applyBorder="1" applyAlignment="1" applyProtection="1">
      <alignment horizontal="center" vertical="center"/>
      <protection locked="0"/>
    </xf>
    <xf numFmtId="171" fontId="29" fillId="13" borderId="2" xfId="0" applyNumberFormat="1" applyFont="1" applyFill="1" applyBorder="1" applyAlignment="1" applyProtection="1">
      <alignment horizontal="center" vertical="center"/>
      <protection locked="0"/>
    </xf>
    <xf numFmtId="171" fontId="29" fillId="13" borderId="62" xfId="0" applyNumberFormat="1" applyFont="1" applyFill="1" applyBorder="1" applyAlignment="1" applyProtection="1">
      <alignment horizontal="center" vertical="center"/>
    </xf>
    <xf numFmtId="171" fontId="29" fillId="13" borderId="44" xfId="0" applyNumberFormat="1" applyFont="1" applyFill="1" applyBorder="1" applyAlignment="1" applyProtection="1">
      <alignment horizontal="center" vertical="center"/>
    </xf>
    <xf numFmtId="164" fontId="29" fillId="0" borderId="19" xfId="0" applyFont="1" applyBorder="1" applyAlignment="1" applyProtection="1">
      <alignment horizontal="center" vertical="center"/>
    </xf>
    <xf numFmtId="164" fontId="29" fillId="0" borderId="46" xfId="0" applyFont="1" applyBorder="1" applyAlignment="1" applyProtection="1">
      <alignment horizontal="center" vertical="center"/>
    </xf>
    <xf numFmtId="164" fontId="29" fillId="0" borderId="22" xfId="0" applyFont="1" applyBorder="1" applyAlignment="1" applyProtection="1">
      <alignment horizontal="center" vertical="center"/>
    </xf>
    <xf numFmtId="49" fontId="32" fillId="14" borderId="24" xfId="0" applyNumberFormat="1" applyFont="1" applyFill="1" applyBorder="1" applyAlignment="1">
      <alignment horizontal="center"/>
    </xf>
    <xf numFmtId="49" fontId="32" fillId="14" borderId="25" xfId="0" applyNumberFormat="1" applyFont="1" applyFill="1" applyBorder="1" applyAlignment="1">
      <alignment horizontal="center"/>
    </xf>
    <xf numFmtId="1" fontId="32" fillId="14" borderId="24" xfId="0" applyNumberFormat="1" applyFont="1" applyFill="1" applyBorder="1" applyAlignment="1">
      <alignment horizontal="center"/>
    </xf>
    <xf numFmtId="1" fontId="32" fillId="14" borderId="25" xfId="0" applyNumberFormat="1" applyFont="1" applyFill="1" applyBorder="1" applyAlignment="1">
      <alignment horizontal="center"/>
    </xf>
    <xf numFmtId="49" fontId="32" fillId="14" borderId="80" xfId="0" applyNumberFormat="1" applyFont="1" applyFill="1" applyBorder="1" applyAlignment="1">
      <alignment horizontal="center"/>
    </xf>
    <xf numFmtId="1" fontId="32" fillId="14" borderId="80" xfId="0" applyNumberFormat="1" applyFont="1" applyFill="1" applyBorder="1" applyAlignment="1">
      <alignment horizontal="center"/>
    </xf>
    <xf numFmtId="1" fontId="32" fillId="14" borderId="81" xfId="0" applyNumberFormat="1" applyFont="1" applyFill="1" applyBorder="1" applyAlignment="1">
      <alignment horizontal="center"/>
    </xf>
    <xf numFmtId="1" fontId="32" fillId="14" borderId="82" xfId="0" applyNumberFormat="1" applyFont="1" applyFill="1" applyBorder="1" applyAlignment="1">
      <alignment horizontal="center"/>
    </xf>
    <xf numFmtId="164" fontId="29" fillId="16" borderId="63" xfId="0" applyFont="1" applyFill="1" applyBorder="1" applyAlignment="1">
      <alignment horizontal="center"/>
    </xf>
    <xf numFmtId="164" fontId="29" fillId="16" borderId="65" xfId="0" applyFont="1" applyFill="1" applyBorder="1" applyAlignment="1">
      <alignment horizontal="center"/>
    </xf>
    <xf numFmtId="164" fontId="29" fillId="0" borderId="74" xfId="0" applyFont="1" applyBorder="1" applyAlignment="1">
      <alignment horizontal="center" vertical="center"/>
    </xf>
    <xf numFmtId="164" fontId="29" fillId="0" borderId="79" xfId="0" applyFont="1" applyBorder="1" applyAlignment="1">
      <alignment horizontal="center" vertical="center"/>
    </xf>
    <xf numFmtId="164" fontId="29" fillId="0" borderId="24" xfId="0" applyFont="1" applyBorder="1" applyAlignment="1">
      <alignment horizontal="center" vertical="center"/>
    </xf>
    <xf numFmtId="164" fontId="29" fillId="0" borderId="25" xfId="0" applyFont="1" applyBorder="1" applyAlignment="1">
      <alignment horizontal="center" vertical="center"/>
    </xf>
    <xf numFmtId="164" fontId="29" fillId="0" borderId="46" xfId="0" applyFont="1" applyBorder="1" applyAlignment="1">
      <alignment horizontal="center" vertical="center"/>
    </xf>
    <xf numFmtId="164" fontId="29" fillId="0" borderId="58" xfId="0" applyFont="1" applyBorder="1" applyAlignment="1">
      <alignment horizontal="center" vertical="center"/>
    </xf>
    <xf numFmtId="164" fontId="35" fillId="16" borderId="63" xfId="0" applyFont="1" applyFill="1" applyBorder="1" applyAlignment="1">
      <alignment horizontal="center"/>
    </xf>
    <xf numFmtId="164" fontId="35" fillId="16" borderId="64" xfId="0" applyFont="1" applyFill="1" applyBorder="1" applyAlignment="1">
      <alignment horizontal="center"/>
    </xf>
    <xf numFmtId="164" fontId="35" fillId="16" borderId="65" xfId="0" applyFont="1" applyFill="1" applyBorder="1" applyAlignment="1">
      <alignment horizontal="center"/>
    </xf>
    <xf numFmtId="171" fontId="29" fillId="12" borderId="79" xfId="0" applyNumberFormat="1" applyFont="1" applyFill="1" applyBorder="1" applyAlignment="1">
      <alignment horizontal="center" vertical="center"/>
    </xf>
    <xf numFmtId="164" fontId="0" fillId="12" borderId="44" xfId="0" applyFill="1" applyBorder="1"/>
    <xf numFmtId="171" fontId="29" fillId="13" borderId="62" xfId="0" applyNumberFormat="1" applyFont="1" applyFill="1" applyBorder="1" applyAlignment="1">
      <alignment horizontal="center" vertical="center"/>
    </xf>
    <xf numFmtId="164" fontId="0" fillId="0" borderId="44" xfId="0" applyBorder="1"/>
    <xf numFmtId="171" fontId="29" fillId="13" borderId="79" xfId="0" applyNumberFormat="1" applyFont="1" applyFill="1" applyBorder="1" applyAlignment="1">
      <alignment horizontal="center" vertical="center"/>
    </xf>
    <xf numFmtId="164" fontId="29" fillId="12" borderId="36" xfId="0" applyFont="1" applyFill="1" applyBorder="1" applyAlignment="1">
      <alignment horizontal="center" vertical="center"/>
    </xf>
    <xf numFmtId="171" fontId="29" fillId="7" borderId="8" xfId="0" applyNumberFormat="1" applyFont="1" applyFill="1" applyBorder="1" applyAlignment="1">
      <alignment horizontal="center" vertical="center" wrapText="1"/>
    </xf>
    <xf numFmtId="171" fontId="29" fillId="7" borderId="2" xfId="0" applyNumberFormat="1" applyFont="1" applyFill="1" applyBorder="1" applyAlignment="1">
      <alignment horizontal="center" vertical="center" wrapText="1"/>
    </xf>
    <xf numFmtId="164" fontId="0" fillId="13" borderId="44" xfId="0" applyFill="1" applyBorder="1"/>
    <xf numFmtId="171" fontId="29" fillId="13" borderId="74" xfId="0" applyNumberFormat="1" applyFont="1" applyFill="1" applyBorder="1" applyAlignment="1">
      <alignment horizontal="center" vertical="center"/>
    </xf>
    <xf numFmtId="171" fontId="29" fillId="13" borderId="44" xfId="0" applyNumberFormat="1" applyFont="1" applyFill="1" applyBorder="1" applyAlignment="1">
      <alignment horizontal="center" vertical="center"/>
    </xf>
    <xf numFmtId="171" fontId="29" fillId="12" borderId="62" xfId="0" applyNumberFormat="1" applyFont="1" applyFill="1" applyBorder="1" applyAlignment="1">
      <alignment horizontal="center" vertical="center"/>
    </xf>
    <xf numFmtId="171" fontId="29" fillId="12" borderId="75" xfId="0" applyNumberFormat="1" applyFont="1" applyFill="1" applyBorder="1" applyAlignment="1">
      <alignment horizontal="center" vertical="center"/>
    </xf>
    <xf numFmtId="164" fontId="29" fillId="16" borderId="64" xfId="0" applyFont="1" applyFill="1" applyBorder="1" applyAlignment="1">
      <alignment horizontal="center"/>
    </xf>
    <xf numFmtId="164" fontId="29" fillId="0" borderId="12" xfId="0" applyFont="1" applyBorder="1" applyAlignment="1">
      <alignment horizontal="center" vertical="center"/>
    </xf>
    <xf numFmtId="164" fontId="29" fillId="0" borderId="67" xfId="0" applyFont="1" applyBorder="1" applyAlignment="1">
      <alignment horizontal="center" vertical="center"/>
    </xf>
    <xf numFmtId="164" fontId="29" fillId="0" borderId="68" xfId="0" applyFont="1" applyBorder="1" applyAlignment="1">
      <alignment horizontal="center" vertical="center"/>
    </xf>
    <xf numFmtId="171" fontId="29" fillId="7" borderId="74" xfId="0" applyNumberFormat="1" applyFont="1" applyFill="1" applyBorder="1" applyAlignment="1">
      <alignment horizontal="center" vertical="center" wrapText="1"/>
    </xf>
    <xf numFmtId="171" fontId="29" fillId="7" borderId="75" xfId="0" applyNumberFormat="1" applyFont="1" applyFill="1" applyBorder="1" applyAlignment="1">
      <alignment horizontal="center" vertical="center" wrapText="1"/>
    </xf>
    <xf numFmtId="167" fontId="29" fillId="13" borderId="8" xfId="0" applyNumberFormat="1" applyFont="1" applyFill="1" applyBorder="1" applyAlignment="1">
      <alignment horizontal="center" vertical="center" wrapText="1"/>
    </xf>
    <xf numFmtId="167" fontId="29" fillId="13" borderId="2" xfId="0" applyNumberFormat="1" applyFont="1" applyFill="1" applyBorder="1" applyAlignment="1">
      <alignment horizontal="center" vertical="center" wrapText="1"/>
    </xf>
    <xf numFmtId="171" fontId="18" fillId="13" borderId="62" xfId="0" applyNumberFormat="1" applyFont="1" applyFill="1" applyBorder="1" applyAlignment="1">
      <alignment horizontal="center" vertical="center"/>
    </xf>
    <xf numFmtId="171" fontId="18" fillId="13" borderId="44" xfId="0" applyNumberFormat="1" applyFont="1" applyFill="1" applyBorder="1" applyAlignment="1">
      <alignment horizontal="center" vertical="center"/>
    </xf>
    <xf numFmtId="164" fontId="26" fillId="0" borderId="0" xfId="0" applyFont="1"/>
    <xf numFmtId="164" fontId="4" fillId="16" borderId="76" xfId="0" applyFont="1" applyFill="1" applyBorder="1" applyAlignment="1" applyProtection="1">
      <alignment horizontal="center"/>
    </xf>
    <xf numFmtId="164" fontId="4" fillId="16" borderId="77" xfId="0" applyFont="1" applyFill="1" applyBorder="1" applyAlignment="1" applyProtection="1">
      <alignment horizontal="center"/>
    </xf>
    <xf numFmtId="164" fontId="4" fillId="16" borderId="78" xfId="0" applyFont="1" applyFill="1" applyBorder="1" applyAlignment="1" applyProtection="1">
      <alignment horizontal="center"/>
    </xf>
    <xf numFmtId="164" fontId="4" fillId="16" borderId="63" xfId="0" applyFont="1" applyFill="1" applyBorder="1" applyAlignment="1">
      <alignment horizontal="center"/>
    </xf>
    <xf numFmtId="164" fontId="4" fillId="16" borderId="64" xfId="0" applyFont="1" applyFill="1" applyBorder="1" applyAlignment="1">
      <alignment horizontal="center"/>
    </xf>
    <xf numFmtId="164" fontId="4" fillId="16" borderId="65" xfId="0" applyFont="1" applyFill="1" applyBorder="1" applyAlignment="1">
      <alignment horizontal="center"/>
    </xf>
    <xf numFmtId="164" fontId="15" fillId="16" borderId="63" xfId="0" applyFont="1" applyFill="1" applyBorder="1" applyAlignment="1">
      <alignment horizontal="center"/>
    </xf>
    <xf numFmtId="164" fontId="15" fillId="16" borderId="64" xfId="0" applyFont="1" applyFill="1" applyBorder="1" applyAlignment="1">
      <alignment horizontal="center"/>
    </xf>
    <xf numFmtId="164" fontId="15" fillId="16" borderId="65" xfId="0" applyFont="1" applyFill="1" applyBorder="1" applyAlignment="1">
      <alignment horizontal="center"/>
    </xf>
    <xf numFmtId="164" fontId="4" fillId="0" borderId="12" xfId="0" applyFont="1" applyBorder="1" applyAlignment="1">
      <alignment horizontal="center" vertical="center"/>
    </xf>
    <xf numFmtId="164" fontId="4" fillId="0" borderId="67" xfId="0" applyFont="1" applyBorder="1" applyAlignment="1">
      <alignment horizontal="center" vertical="center"/>
    </xf>
    <xf numFmtId="164" fontId="4" fillId="0" borderId="68" xfId="0" applyFont="1" applyBorder="1" applyAlignment="1">
      <alignment horizontal="center" vertical="center"/>
    </xf>
    <xf numFmtId="171" fontId="18" fillId="7" borderId="62" xfId="0" applyNumberFormat="1" applyFont="1" applyFill="1" applyBorder="1" applyAlignment="1">
      <alignment horizontal="center" vertical="center" wrapText="1"/>
    </xf>
    <xf numFmtId="171" fontId="18" fillId="7" borderId="75" xfId="0" applyNumberFormat="1" applyFont="1" applyFill="1" applyBorder="1" applyAlignment="1">
      <alignment horizontal="center" vertical="center" wrapText="1"/>
    </xf>
    <xf numFmtId="171" fontId="18" fillId="10" borderId="62" xfId="0" applyNumberFormat="1" applyFont="1" applyFill="1" applyBorder="1" applyAlignment="1">
      <alignment horizontal="center" vertical="center" wrapText="1"/>
    </xf>
    <xf numFmtId="171" fontId="18" fillId="10" borderId="44" xfId="0" applyNumberFormat="1" applyFont="1" applyFill="1" applyBorder="1" applyAlignment="1">
      <alignment horizontal="center" vertical="center" wrapText="1"/>
    </xf>
    <xf numFmtId="171" fontId="18" fillId="13" borderId="74" xfId="0" applyNumberFormat="1" applyFont="1" applyFill="1" applyBorder="1" applyAlignment="1">
      <alignment horizontal="center" vertical="center"/>
    </xf>
    <xf numFmtId="164" fontId="20" fillId="0" borderId="0" xfId="0" applyFont="1" applyBorder="1"/>
    <xf numFmtId="171" fontId="4" fillId="7" borderId="83" xfId="0" applyNumberFormat="1" applyFont="1" applyFill="1" applyBorder="1" applyAlignment="1">
      <alignment horizontal="right" vertical="center" wrapText="1"/>
    </xf>
    <xf numFmtId="171" fontId="4" fillId="7" borderId="75" xfId="0" applyNumberFormat="1" applyFont="1" applyFill="1" applyBorder="1" applyAlignment="1">
      <alignment horizontal="right" vertical="center" wrapText="1"/>
    </xf>
    <xf numFmtId="167" fontId="4" fillId="6" borderId="84" xfId="0" applyNumberFormat="1" applyFont="1" applyFill="1" applyBorder="1" applyAlignment="1">
      <alignment horizontal="right" vertical="center" wrapText="1"/>
    </xf>
    <xf numFmtId="167" fontId="4" fillId="6" borderId="38" xfId="0" applyNumberFormat="1" applyFont="1" applyFill="1" applyBorder="1" applyAlignment="1">
      <alignment horizontal="right" vertical="center" wrapText="1"/>
    </xf>
    <xf numFmtId="164" fontId="15" fillId="0" borderId="82" xfId="0" applyFont="1" applyBorder="1" applyAlignment="1">
      <alignment horizontal="center"/>
    </xf>
    <xf numFmtId="171" fontId="4" fillId="7" borderId="74" xfId="0" applyNumberFormat="1" applyFont="1" applyFill="1" applyBorder="1" applyAlignment="1">
      <alignment horizontal="right" vertical="center" wrapText="1"/>
    </xf>
    <xf numFmtId="164" fontId="4" fillId="0" borderId="5" xfId="0" applyFont="1" applyBorder="1" applyAlignment="1" applyProtection="1">
      <alignment horizontal="center"/>
    </xf>
    <xf numFmtId="164" fontId="4" fillId="0" borderId="80" xfId="0" applyFont="1" applyBorder="1" applyAlignment="1">
      <alignment horizontal="center"/>
    </xf>
    <xf numFmtId="164" fontId="4" fillId="0" borderId="82" xfId="0" applyFont="1" applyBorder="1" applyAlignment="1">
      <alignment horizontal="center"/>
    </xf>
    <xf numFmtId="164" fontId="4" fillId="0" borderId="81" xfId="0" applyFont="1" applyBorder="1" applyAlignment="1">
      <alignment horizontal="center"/>
    </xf>
    <xf numFmtId="164" fontId="4" fillId="0" borderId="8" xfId="0" applyFont="1" applyBorder="1" applyAlignment="1">
      <alignment horizontal="center" vertical="center"/>
    </xf>
    <xf numFmtId="164" fontId="4" fillId="0" borderId="6" xfId="0" applyFont="1" applyBorder="1" applyAlignment="1">
      <alignment horizontal="center" vertical="center"/>
    </xf>
    <xf numFmtId="164" fontId="4" fillId="0" borderId="7" xfId="0" applyFont="1" applyBorder="1" applyAlignment="1">
      <alignment horizontal="center" vertical="center"/>
    </xf>
    <xf numFmtId="164" fontId="4" fillId="0" borderId="6" xfId="0" applyFont="1" applyBorder="1" applyAlignment="1">
      <alignment horizontal="center"/>
    </xf>
    <xf numFmtId="164" fontId="4" fillId="0" borderId="85" xfId="0" applyFont="1" applyBorder="1" applyAlignment="1">
      <alignment horizontal="center"/>
    </xf>
    <xf numFmtId="164" fontId="4" fillId="0" borderId="7" xfId="0" applyFont="1" applyBorder="1" applyAlignment="1">
      <alignment horizontal="center"/>
    </xf>
    <xf numFmtId="164" fontId="4" fillId="0" borderId="2" xfId="0" applyFont="1" applyBorder="1" applyAlignment="1">
      <alignment horizontal="center" vertical="center"/>
    </xf>
    <xf numFmtId="171" fontId="8" fillId="0" borderId="86" xfId="0" applyNumberFormat="1" applyFont="1" applyBorder="1" applyAlignment="1">
      <alignment horizontal="left" vertical="center" wrapText="1"/>
    </xf>
    <xf numFmtId="171" fontId="8" fillId="0" borderId="87" xfId="0" applyNumberFormat="1" applyFont="1" applyBorder="1" applyAlignment="1">
      <alignment horizontal="left" vertical="center" wrapText="1"/>
    </xf>
    <xf numFmtId="167" fontId="5" fillId="0" borderId="8" xfId="0" applyNumberFormat="1" applyFont="1" applyBorder="1" applyAlignment="1" applyProtection="1">
      <alignment horizontal="left" vertical="center"/>
    </xf>
    <xf numFmtId="167" fontId="5" fillId="0" borderId="12" xfId="0" applyNumberFormat="1" applyFont="1" applyBorder="1" applyAlignment="1" applyProtection="1">
      <alignment horizontal="left" vertical="center"/>
    </xf>
    <xf numFmtId="167" fontId="5" fillId="0" borderId="2" xfId="0" applyNumberFormat="1" applyFont="1" applyBorder="1" applyAlignment="1" applyProtection="1">
      <alignment horizontal="left" vertical="center"/>
    </xf>
    <xf numFmtId="167" fontId="5" fillId="0" borderId="8" xfId="0" applyNumberFormat="1" applyFont="1" applyBorder="1" applyAlignment="1" applyProtection="1">
      <alignment horizontal="left"/>
    </xf>
    <xf numFmtId="167" fontId="5" fillId="0" borderId="2" xfId="0" applyNumberFormat="1" applyFont="1" applyBorder="1" applyAlignment="1" applyProtection="1">
      <alignment horizontal="left"/>
    </xf>
    <xf numFmtId="167" fontId="5" fillId="0" borderId="5" xfId="0" applyNumberFormat="1" applyFont="1" applyBorder="1" applyAlignment="1" applyProtection="1">
      <alignment horizontal="left" vertical="center"/>
    </xf>
    <xf numFmtId="164" fontId="5" fillId="0" borderId="0" xfId="0" applyFont="1" applyBorder="1" applyAlignment="1">
      <alignment horizontal="center"/>
    </xf>
    <xf numFmtId="164" fontId="4" fillId="0" borderId="5" xfId="0" applyFont="1" applyBorder="1" applyAlignment="1">
      <alignment horizontal="center"/>
    </xf>
    <xf numFmtId="164" fontId="4" fillId="0" borderId="0" xfId="0" applyFont="1" applyBorder="1" applyAlignment="1">
      <alignment horizontal="center"/>
    </xf>
    <xf numFmtId="171" fontId="33" fillId="10" borderId="44" xfId="0" applyNumberFormat="1" applyFont="1" applyFill="1" applyBorder="1" applyAlignment="1" applyProtection="1">
      <alignment horizontal="center" wrapText="1"/>
    </xf>
    <xf numFmtId="171" fontId="33" fillId="13" borderId="23" xfId="0" applyNumberFormat="1" applyFont="1" applyFill="1" applyBorder="1" applyAlignment="1" applyProtection="1">
      <alignment horizontal="center" wrapText="1"/>
    </xf>
    <xf numFmtId="171" fontId="33" fillId="13" borderId="44" xfId="0" applyNumberFormat="1" applyFont="1" applyFill="1" applyBorder="1" applyAlignment="1" applyProtection="1">
      <alignment horizontal="center" wrapText="1"/>
    </xf>
  </cellXfs>
  <cellStyles count="8">
    <cellStyle name="Comma" xfId="1" builtinId="3"/>
    <cellStyle name="Every other Row" xfId="6" xr:uid="{00000000-0005-0000-0000-000000000000}"/>
    <cellStyle name="Normal" xfId="0" builtinId="0"/>
    <cellStyle name="Normal 2" xfId="3" xr:uid="{00000000-0005-0000-0000-000002000000}"/>
    <cellStyle name="Normal 2 2" xfId="5" xr:uid="{00000000-0005-0000-0000-000003000000}"/>
    <cellStyle name="Normal 3" xfId="4" xr:uid="{00000000-0005-0000-0000-000004000000}"/>
    <cellStyle name="Normal 4" xfId="2" xr:uid="{00000000-0005-0000-0000-000030000000}"/>
    <cellStyle name="Style 1" xfId="7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FF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AI130"/>
  <sheetViews>
    <sheetView showGridLines="0" tabSelected="1" workbookViewId="0">
      <selection activeCell="L13" sqref="L13"/>
    </sheetView>
  </sheetViews>
  <sheetFormatPr defaultRowHeight="12.75" x14ac:dyDescent="0.2"/>
  <cols>
    <col min="1" max="1" width="3.140625" style="762" customWidth="1"/>
    <col min="2" max="2" width="14.28515625" style="762" bestFit="1" customWidth="1"/>
    <col min="3" max="4" width="11" style="762" bestFit="1" customWidth="1"/>
    <col min="5" max="5" width="11.7109375" style="1032" customWidth="1"/>
    <col min="6" max="6" width="10.85546875" style="762" customWidth="1"/>
    <col min="7" max="7" width="2.7109375" style="789" customWidth="1"/>
    <col min="8" max="9" width="13.28515625" style="762" customWidth="1"/>
    <col min="10" max="10" width="1.28515625" style="926" customWidth="1"/>
    <col min="11" max="11" width="9.5703125" style="762" bestFit="1" customWidth="1"/>
    <col min="12" max="12" width="9.140625" style="762"/>
    <col min="13" max="13" width="1.28515625" style="762" customWidth="1"/>
    <col min="14" max="15" width="9.140625" style="762"/>
    <col min="16" max="16" width="1.28515625" style="762" customWidth="1"/>
    <col min="17" max="18" width="9.140625" style="762"/>
    <col min="19" max="19" width="1.28515625" style="762" customWidth="1"/>
    <col min="20" max="21" width="9.140625" style="762"/>
    <col min="22" max="22" width="1.28515625" style="762" customWidth="1"/>
    <col min="23" max="24" width="9.140625" style="762"/>
    <col min="25" max="25" width="1.28515625" style="762" customWidth="1"/>
    <col min="26" max="26" width="9.140625" style="762"/>
    <col min="27" max="27" width="9.140625" style="762" customWidth="1"/>
    <col min="28" max="28" width="1.5703125" style="762" customWidth="1"/>
    <col min="29" max="16384" width="9.140625" style="762"/>
  </cols>
  <sheetData>
    <row r="1" spans="2:29" ht="16.5" thickBot="1" x14ac:dyDescent="0.3">
      <c r="B1" s="1360" t="s">
        <v>118</v>
      </c>
      <c r="C1" s="1361"/>
      <c r="D1" s="1361"/>
      <c r="E1" s="1362"/>
      <c r="F1" s="876"/>
      <c r="G1" s="805"/>
      <c r="H1" s="1363" t="s">
        <v>117</v>
      </c>
      <c r="I1" s="1364"/>
      <c r="J1" s="953"/>
      <c r="K1" s="1357" t="s">
        <v>59</v>
      </c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9"/>
    </row>
    <row r="2" spans="2:29" ht="16.5" thickBot="1" x14ac:dyDescent="0.3">
      <c r="B2" s="1365" t="s">
        <v>20</v>
      </c>
      <c r="C2" s="1367" t="s">
        <v>21</v>
      </c>
      <c r="D2" s="1368"/>
      <c r="E2" s="1369" t="s">
        <v>22</v>
      </c>
      <c r="F2" s="876"/>
      <c r="G2" s="805"/>
      <c r="H2" s="881" t="s">
        <v>27</v>
      </c>
      <c r="I2" s="882" t="s">
        <v>28</v>
      </c>
      <c r="J2" s="953"/>
      <c r="K2" s="1347" t="s">
        <v>109</v>
      </c>
      <c r="L2" s="1344"/>
      <c r="M2" s="884"/>
      <c r="N2" s="1343" t="s">
        <v>110</v>
      </c>
      <c r="O2" s="1344"/>
      <c r="P2" s="884"/>
      <c r="Q2" s="1343" t="s">
        <v>111</v>
      </c>
      <c r="R2" s="1344"/>
      <c r="S2" s="884"/>
      <c r="T2" s="1345">
        <v>2024</v>
      </c>
      <c r="U2" s="1346"/>
      <c r="V2" s="885"/>
    </row>
    <row r="3" spans="2:29" ht="16.5" thickBot="1" x14ac:dyDescent="0.3">
      <c r="B3" s="1366"/>
      <c r="C3" s="1026" t="s">
        <v>23</v>
      </c>
      <c r="D3" s="694" t="s">
        <v>24</v>
      </c>
      <c r="E3" s="1370"/>
      <c r="F3" s="876"/>
      <c r="G3" s="805"/>
      <c r="H3" s="883" t="s">
        <v>0</v>
      </c>
      <c r="I3" s="702">
        <v>7.5</v>
      </c>
      <c r="J3" s="953"/>
      <c r="K3" s="886" t="s">
        <v>48</v>
      </c>
      <c r="L3" s="887" t="s">
        <v>49</v>
      </c>
      <c r="M3" s="888"/>
      <c r="N3" s="889" t="s">
        <v>48</v>
      </c>
      <c r="O3" s="887" t="s">
        <v>49</v>
      </c>
      <c r="P3" s="888"/>
      <c r="Q3" s="889" t="s">
        <v>48</v>
      </c>
      <c r="R3" s="887" t="s">
        <v>49</v>
      </c>
      <c r="S3" s="888"/>
      <c r="T3" s="889" t="s">
        <v>48</v>
      </c>
      <c r="U3" s="887" t="s">
        <v>49</v>
      </c>
      <c r="V3" s="890"/>
    </row>
    <row r="4" spans="2:29" ht="15.75" x14ac:dyDescent="0.25">
      <c r="B4" s="1054">
        <v>44936</v>
      </c>
      <c r="C4" s="1055">
        <v>0.25</v>
      </c>
      <c r="D4" s="1055">
        <v>0.35416666666666669</v>
      </c>
      <c r="E4" s="1300">
        <v>0.10416666666666667</v>
      </c>
      <c r="F4" s="876"/>
      <c r="G4" s="805"/>
      <c r="H4" s="908" t="s">
        <v>1</v>
      </c>
      <c r="I4" s="482">
        <v>3</v>
      </c>
      <c r="J4" s="953"/>
      <c r="K4" s="891">
        <v>44225</v>
      </c>
      <c r="L4" s="892" t="s">
        <v>43</v>
      </c>
      <c r="M4" s="893"/>
      <c r="N4" s="894">
        <v>44584</v>
      </c>
      <c r="O4" s="892" t="s">
        <v>54</v>
      </c>
      <c r="P4" s="893"/>
      <c r="Q4" s="894">
        <v>44950</v>
      </c>
      <c r="R4" s="892" t="s">
        <v>54</v>
      </c>
      <c r="S4" s="808"/>
      <c r="T4" s="799"/>
      <c r="U4" s="807"/>
      <c r="V4" s="809"/>
    </row>
    <row r="5" spans="2:29" ht="16.5" thickBot="1" x14ac:dyDescent="0.3">
      <c r="B5" s="1054">
        <v>44942</v>
      </c>
      <c r="C5" s="1055">
        <v>0.25</v>
      </c>
      <c r="D5" s="1055">
        <v>0.36458333333333331</v>
      </c>
      <c r="E5" s="1300">
        <v>0.11458333333333333</v>
      </c>
      <c r="G5" s="805"/>
      <c r="H5" s="908" t="s">
        <v>2</v>
      </c>
      <c r="I5" s="482">
        <v>13.5</v>
      </c>
      <c r="J5" s="953"/>
      <c r="K5" s="895">
        <v>44231</v>
      </c>
      <c r="L5" s="892" t="s">
        <v>43</v>
      </c>
      <c r="M5" s="893"/>
      <c r="N5" s="896">
        <v>44601</v>
      </c>
      <c r="O5" s="892" t="s">
        <v>54</v>
      </c>
      <c r="P5" s="808"/>
      <c r="Q5" s="896">
        <v>44961</v>
      </c>
      <c r="R5" s="897" t="s">
        <v>54</v>
      </c>
      <c r="S5" s="808"/>
      <c r="T5" s="813"/>
      <c r="U5" s="807"/>
      <c r="V5" s="815"/>
    </row>
    <row r="6" spans="2:29" ht="16.5" thickBot="1" x14ac:dyDescent="0.3">
      <c r="B6" s="1278">
        <v>44950</v>
      </c>
      <c r="C6" s="1279">
        <v>0.25</v>
      </c>
      <c r="D6" s="1279">
        <v>0.34375</v>
      </c>
      <c r="E6" s="1301">
        <v>9.375E-2</v>
      </c>
      <c r="F6" s="1094" t="s">
        <v>54</v>
      </c>
      <c r="G6" s="805"/>
      <c r="H6" s="908" t="s">
        <v>3</v>
      </c>
      <c r="I6" s="482">
        <v>9.25</v>
      </c>
      <c r="J6" s="953"/>
      <c r="K6" s="895">
        <v>44263</v>
      </c>
      <c r="L6" s="892" t="s">
        <v>43</v>
      </c>
      <c r="M6" s="893"/>
      <c r="N6" s="896">
        <v>44633</v>
      </c>
      <c r="O6" s="897" t="s">
        <v>54</v>
      </c>
      <c r="P6" s="808"/>
      <c r="Q6" s="896">
        <v>45006</v>
      </c>
      <c r="R6" s="897" t="s">
        <v>54</v>
      </c>
      <c r="S6" s="808"/>
      <c r="T6" s="813"/>
      <c r="U6" s="807"/>
      <c r="V6" s="815"/>
    </row>
    <row r="7" spans="2:29" ht="16.5" thickBot="1" x14ac:dyDescent="0.3">
      <c r="B7" s="1095" t="s">
        <v>0</v>
      </c>
      <c r="C7" s="1096">
        <f>COUNT(B4:B6)</f>
        <v>3</v>
      </c>
      <c r="D7" s="1097" t="s">
        <v>25</v>
      </c>
      <c r="E7" s="1305">
        <f>E6+E5+E4</f>
        <v>0.3125</v>
      </c>
      <c r="G7" s="805"/>
      <c r="H7" s="908" t="s">
        <v>29</v>
      </c>
      <c r="I7" s="482">
        <v>7.5</v>
      </c>
      <c r="J7" s="953"/>
      <c r="K7" s="895">
        <v>44289</v>
      </c>
      <c r="L7" s="892" t="s">
        <v>43</v>
      </c>
      <c r="M7" s="893"/>
      <c r="N7" s="896">
        <v>44676</v>
      </c>
      <c r="O7" s="897" t="s">
        <v>116</v>
      </c>
      <c r="P7" s="808"/>
      <c r="Q7" s="896">
        <v>45022</v>
      </c>
      <c r="R7" s="897" t="s">
        <v>52</v>
      </c>
      <c r="S7" s="808"/>
      <c r="T7" s="813"/>
      <c r="U7" s="807"/>
      <c r="V7" s="815"/>
    </row>
    <row r="8" spans="2:29" ht="15.75" x14ac:dyDescent="0.25">
      <c r="B8" s="1297"/>
      <c r="C8" s="1298"/>
      <c r="D8" s="1298"/>
      <c r="E8" s="1299"/>
      <c r="G8" s="805"/>
      <c r="H8" s="908" t="s">
        <v>5</v>
      </c>
      <c r="I8" s="482">
        <v>20.5</v>
      </c>
      <c r="J8" s="953"/>
      <c r="K8" s="895">
        <v>44342</v>
      </c>
      <c r="L8" s="897" t="s">
        <v>78</v>
      </c>
      <c r="M8" s="893"/>
      <c r="N8" s="896">
        <v>44712</v>
      </c>
      <c r="O8" s="897" t="s">
        <v>40</v>
      </c>
      <c r="P8" s="808"/>
      <c r="Q8" s="896">
        <v>45062</v>
      </c>
      <c r="R8" s="897" t="s">
        <v>82</v>
      </c>
      <c r="S8" s="808"/>
      <c r="T8" s="800"/>
      <c r="U8" s="814"/>
      <c r="V8" s="809"/>
    </row>
    <row r="9" spans="2:29" ht="16.5" thickBot="1" x14ac:dyDescent="0.3">
      <c r="B9" s="1093"/>
      <c r="C9" s="1093"/>
      <c r="D9" s="1093"/>
      <c r="E9" s="1093"/>
      <c r="F9" s="876"/>
      <c r="G9" s="805"/>
      <c r="H9" s="908" t="s">
        <v>6</v>
      </c>
      <c r="I9" s="482"/>
      <c r="J9" s="953"/>
      <c r="K9" s="895">
        <v>44368</v>
      </c>
      <c r="L9" s="897" t="s">
        <v>39</v>
      </c>
      <c r="M9" s="893"/>
      <c r="N9" s="898">
        <v>44725</v>
      </c>
      <c r="O9" s="899" t="s">
        <v>40</v>
      </c>
      <c r="P9" s="808"/>
      <c r="Q9" s="896">
        <v>45103</v>
      </c>
      <c r="R9" s="897" t="s">
        <v>82</v>
      </c>
      <c r="S9" s="808"/>
      <c r="T9" s="800"/>
      <c r="U9" s="897"/>
      <c r="V9" s="809"/>
      <c r="AC9" s="1297"/>
    </row>
    <row r="10" spans="2:29" ht="30.75" thickBot="1" x14ac:dyDescent="0.3">
      <c r="B10" s="1176" t="s">
        <v>103</v>
      </c>
      <c r="C10" s="1176" t="s">
        <v>104</v>
      </c>
      <c r="D10" s="1176" t="s">
        <v>105</v>
      </c>
      <c r="E10" s="1176" t="s">
        <v>106</v>
      </c>
      <c r="F10" s="1093"/>
      <c r="G10" s="805"/>
      <c r="H10" s="908" t="s">
        <v>7</v>
      </c>
      <c r="I10" s="482"/>
      <c r="J10" s="953"/>
      <c r="K10" s="895">
        <v>44404</v>
      </c>
      <c r="L10" s="897" t="s">
        <v>42</v>
      </c>
      <c r="M10" s="893"/>
      <c r="N10" s="896">
        <v>44748</v>
      </c>
      <c r="O10" s="897" t="s">
        <v>52</v>
      </c>
      <c r="P10" s="808"/>
      <c r="Q10" s="896"/>
      <c r="R10" s="897"/>
      <c r="S10" s="808"/>
      <c r="T10" s="800"/>
      <c r="U10" s="897"/>
      <c r="V10" s="809"/>
    </row>
    <row r="11" spans="2:29" ht="16.5" thickBot="1" x14ac:dyDescent="0.3">
      <c r="B11" s="1278">
        <v>44961</v>
      </c>
      <c r="C11" s="1279">
        <v>0.25</v>
      </c>
      <c r="D11" s="1279">
        <v>0.375</v>
      </c>
      <c r="E11" s="1301">
        <v>0.125</v>
      </c>
      <c r="F11" s="1094" t="s">
        <v>54</v>
      </c>
      <c r="G11" s="805"/>
      <c r="H11" s="908" t="s">
        <v>8</v>
      </c>
      <c r="I11" s="806"/>
      <c r="J11" s="953"/>
      <c r="K11" s="895">
        <v>44420</v>
      </c>
      <c r="L11" s="897" t="s">
        <v>52</v>
      </c>
      <c r="M11" s="893"/>
      <c r="N11" s="896">
        <v>44783</v>
      </c>
      <c r="O11" s="899" t="s">
        <v>52</v>
      </c>
      <c r="P11" s="808"/>
      <c r="Q11" s="896"/>
      <c r="R11" s="897"/>
      <c r="S11" s="808"/>
      <c r="T11" s="800"/>
      <c r="U11" s="897"/>
      <c r="V11" s="809"/>
    </row>
    <row r="12" spans="2:29" ht="15.75" x14ac:dyDescent="0.25">
      <c r="B12" s="1054"/>
      <c r="C12" s="1055"/>
      <c r="D12" s="1055"/>
      <c r="E12" s="1300"/>
      <c r="H12" s="908" t="s">
        <v>9</v>
      </c>
      <c r="I12" s="806"/>
      <c r="J12" s="953"/>
      <c r="K12" s="895">
        <v>44447</v>
      </c>
      <c r="L12" s="897" t="s">
        <v>78</v>
      </c>
      <c r="M12" s="893"/>
      <c r="N12" s="896">
        <v>44826</v>
      </c>
      <c r="O12" s="897" t="s">
        <v>78</v>
      </c>
      <c r="P12" s="808"/>
      <c r="Q12" s="800"/>
      <c r="R12" s="897"/>
      <c r="S12" s="808"/>
      <c r="T12" s="800"/>
      <c r="U12" s="897"/>
      <c r="V12" s="809"/>
    </row>
    <row r="13" spans="2:29" ht="15.75" x14ac:dyDescent="0.25">
      <c r="B13" s="1054"/>
      <c r="C13" s="1054"/>
      <c r="D13" s="1054"/>
      <c r="E13" s="1054"/>
      <c r="F13" s="1103"/>
      <c r="G13" s="805"/>
      <c r="H13" s="908" t="s">
        <v>10</v>
      </c>
      <c r="I13" s="806"/>
      <c r="J13" s="953"/>
      <c r="K13" s="895">
        <v>44474</v>
      </c>
      <c r="L13" s="897" t="s">
        <v>42</v>
      </c>
      <c r="M13" s="893"/>
      <c r="N13" s="896">
        <v>44854</v>
      </c>
      <c r="O13" s="897" t="s">
        <v>54</v>
      </c>
      <c r="P13" s="808"/>
      <c r="Q13" s="800"/>
      <c r="R13" s="897"/>
      <c r="S13" s="808"/>
      <c r="T13" s="800"/>
      <c r="U13" s="897"/>
      <c r="V13" s="809"/>
    </row>
    <row r="14" spans="2:29" ht="15.75" x14ac:dyDescent="0.25">
      <c r="B14" s="1054"/>
      <c r="C14" s="1055"/>
      <c r="D14" s="1055"/>
      <c r="E14" s="1300"/>
      <c r="H14" s="908" t="s">
        <v>11</v>
      </c>
      <c r="I14" s="806"/>
      <c r="J14" s="953"/>
      <c r="K14" s="895">
        <v>44530</v>
      </c>
      <c r="L14" s="892" t="s">
        <v>43</v>
      </c>
      <c r="M14" s="893"/>
      <c r="N14" s="896">
        <v>44886</v>
      </c>
      <c r="O14" s="897" t="s">
        <v>54</v>
      </c>
      <c r="P14" s="808"/>
      <c r="Q14" s="800"/>
      <c r="R14" s="897"/>
      <c r="S14" s="808"/>
      <c r="T14" s="800"/>
      <c r="U14" s="897"/>
      <c r="V14" s="809"/>
    </row>
    <row r="15" spans="2:29" ht="16.5" thickBot="1" x14ac:dyDescent="0.3">
      <c r="B15" s="1099" t="s">
        <v>1</v>
      </c>
      <c r="C15" s="1096">
        <f>COUNT(B13:B14)</f>
        <v>0</v>
      </c>
      <c r="D15" s="1101" t="s">
        <v>25</v>
      </c>
      <c r="E15" s="1305">
        <f>E14+E13+E12+E11</f>
        <v>0.125</v>
      </c>
      <c r="H15" s="909" t="s">
        <v>30</v>
      </c>
      <c r="I15" s="822">
        <f>SUM(I3:I14)</f>
        <v>61.25</v>
      </c>
      <c r="J15" s="953"/>
      <c r="K15" s="895">
        <v>44543</v>
      </c>
      <c r="L15" s="892" t="s">
        <v>43</v>
      </c>
      <c r="M15" s="902"/>
      <c r="N15" s="903">
        <v>44919</v>
      </c>
      <c r="O15" s="904" t="s">
        <v>54</v>
      </c>
      <c r="P15" s="823"/>
      <c r="Q15" s="802"/>
      <c r="R15" s="897"/>
      <c r="S15" s="823"/>
      <c r="T15" s="802"/>
      <c r="U15" s="807"/>
      <c r="V15" s="825"/>
    </row>
    <row r="16" spans="2:29" ht="16.5" thickBot="1" x14ac:dyDescent="0.3">
      <c r="B16" s="1104"/>
      <c r="C16" s="1105"/>
      <c r="D16" s="1105"/>
      <c r="E16" s="1106"/>
      <c r="F16" s="1113"/>
      <c r="G16" s="805"/>
      <c r="H16" s="956"/>
      <c r="I16" s="818"/>
      <c r="J16" s="953"/>
      <c r="K16" s="1357" t="s">
        <v>59</v>
      </c>
      <c r="L16" s="1358"/>
      <c r="M16" s="1358"/>
      <c r="N16" s="1358"/>
      <c r="O16" s="1358"/>
      <c r="P16" s="1358"/>
      <c r="Q16" s="1358"/>
      <c r="R16" s="1358"/>
      <c r="S16" s="1358"/>
      <c r="T16" s="1358"/>
      <c r="U16" s="1358"/>
      <c r="V16" s="1359"/>
      <c r="W16" s="826"/>
      <c r="X16" s="827"/>
      <c r="Y16" s="827"/>
      <c r="Z16" s="826"/>
      <c r="AA16" s="828"/>
    </row>
    <row r="17" spans="2:35" ht="15.75" customHeight="1" thickBot="1" x14ac:dyDescent="0.3">
      <c r="B17" s="1176" t="s">
        <v>103</v>
      </c>
      <c r="C17" s="1176" t="s">
        <v>104</v>
      </c>
      <c r="D17" s="1176" t="s">
        <v>105</v>
      </c>
      <c r="E17" s="1176" t="s">
        <v>106</v>
      </c>
      <c r="F17" s="1113"/>
      <c r="H17" s="758"/>
      <c r="I17" s="758"/>
      <c r="J17" s="953"/>
      <c r="K17" s="1347" t="s">
        <v>93</v>
      </c>
      <c r="L17" s="1344"/>
      <c r="M17" s="884"/>
      <c r="N17" s="1343" t="s">
        <v>94</v>
      </c>
      <c r="O17" s="1344"/>
      <c r="P17" s="884"/>
      <c r="Q17" s="1343" t="s">
        <v>95</v>
      </c>
      <c r="R17" s="1344"/>
      <c r="S17" s="884"/>
      <c r="T17" s="1345">
        <v>2020</v>
      </c>
      <c r="U17" s="1346"/>
      <c r="V17" s="885"/>
    </row>
    <row r="18" spans="2:35" ht="15.75" customHeight="1" thickBot="1" x14ac:dyDescent="0.3">
      <c r="B18" s="1475">
        <v>44993</v>
      </c>
      <c r="C18" s="1109">
        <v>0.25</v>
      </c>
      <c r="D18" s="1109">
        <v>0.33333333333333331</v>
      </c>
      <c r="E18" s="1304">
        <v>8.3333333333333329E-2</v>
      </c>
      <c r="F18" s="1113"/>
      <c r="G18" s="830"/>
      <c r="H18" s="829"/>
      <c r="I18" s="829"/>
      <c r="J18" s="953"/>
      <c r="K18" s="886" t="s">
        <v>48</v>
      </c>
      <c r="L18" s="887" t="s">
        <v>49</v>
      </c>
      <c r="M18" s="888"/>
      <c r="N18" s="889" t="s">
        <v>48</v>
      </c>
      <c r="O18" s="887" t="s">
        <v>49</v>
      </c>
      <c r="P18" s="888"/>
      <c r="Q18" s="889" t="s">
        <v>48</v>
      </c>
      <c r="R18" s="887" t="s">
        <v>49</v>
      </c>
      <c r="S18" s="888"/>
      <c r="T18" s="889" t="s">
        <v>48</v>
      </c>
      <c r="U18" s="887" t="s">
        <v>49</v>
      </c>
      <c r="V18" s="890"/>
    </row>
    <row r="19" spans="2:35" ht="15.75" customHeight="1" thickBot="1" x14ac:dyDescent="0.3">
      <c r="B19" s="1475">
        <v>44994</v>
      </c>
      <c r="C19" s="1109">
        <v>0.25</v>
      </c>
      <c r="D19" s="1109">
        <v>0.33333333333333331</v>
      </c>
      <c r="E19" s="1304">
        <v>8.3333333333333329E-2</v>
      </c>
      <c r="F19" s="1113"/>
      <c r="G19" s="830"/>
      <c r="H19" s="829"/>
      <c r="I19" s="829"/>
      <c r="J19" s="953"/>
      <c r="K19" s="891">
        <v>42744</v>
      </c>
      <c r="L19" s="892" t="s">
        <v>43</v>
      </c>
      <c r="M19" s="893"/>
      <c r="N19" s="894">
        <v>43107</v>
      </c>
      <c r="O19" s="892" t="s">
        <v>43</v>
      </c>
      <c r="P19" s="893"/>
      <c r="Q19" s="894">
        <v>43487</v>
      </c>
      <c r="R19" s="892" t="s">
        <v>43</v>
      </c>
      <c r="S19" s="808"/>
      <c r="T19" s="799">
        <v>43852</v>
      </c>
      <c r="U19" s="807" t="s">
        <v>43</v>
      </c>
      <c r="V19" s="809"/>
    </row>
    <row r="20" spans="2:35" ht="15" customHeight="1" thickBot="1" x14ac:dyDescent="0.3">
      <c r="B20" s="1475">
        <v>44999</v>
      </c>
      <c r="C20" s="1109">
        <v>0.25</v>
      </c>
      <c r="D20" s="1109">
        <v>0.35416666666666669</v>
      </c>
      <c r="E20" s="1304">
        <v>0.10416666666666667</v>
      </c>
      <c r="G20" s="830"/>
      <c r="H20" s="829"/>
      <c r="I20" s="829"/>
      <c r="J20" s="953"/>
      <c r="K20" s="895">
        <v>42776</v>
      </c>
      <c r="L20" s="892" t="s">
        <v>43</v>
      </c>
      <c r="M20" s="893"/>
      <c r="N20" s="896">
        <v>43134</v>
      </c>
      <c r="O20" s="892" t="s">
        <v>55</v>
      </c>
      <c r="P20" s="808"/>
      <c r="Q20" s="896">
        <v>43497</v>
      </c>
      <c r="R20" s="897" t="s">
        <v>43</v>
      </c>
      <c r="S20" s="808"/>
      <c r="T20" s="813">
        <v>43883</v>
      </c>
      <c r="U20" s="807" t="s">
        <v>54</v>
      </c>
      <c r="V20" s="815"/>
    </row>
    <row r="21" spans="2:35" ht="15.75" customHeight="1" thickBot="1" x14ac:dyDescent="0.3">
      <c r="B21" s="1475">
        <v>45000</v>
      </c>
      <c r="C21" s="1109">
        <v>0.25</v>
      </c>
      <c r="D21" s="1109">
        <v>0.35416666666666669</v>
      </c>
      <c r="E21" s="1304">
        <v>0.10416666666666667</v>
      </c>
      <c r="G21" s="830"/>
      <c r="H21" s="758"/>
      <c r="I21" s="829"/>
      <c r="J21" s="953"/>
      <c r="K21" s="895">
        <v>42810</v>
      </c>
      <c r="L21" s="892" t="s">
        <v>43</v>
      </c>
      <c r="M21" s="893"/>
      <c r="N21" s="896">
        <v>43174</v>
      </c>
      <c r="O21" s="897" t="s">
        <v>43</v>
      </c>
      <c r="P21" s="808"/>
      <c r="Q21" s="896">
        <v>43531</v>
      </c>
      <c r="R21" s="897" t="s">
        <v>38</v>
      </c>
      <c r="S21" s="808"/>
      <c r="T21" s="813">
        <v>43891</v>
      </c>
      <c r="U21" s="807" t="s">
        <v>54</v>
      </c>
      <c r="V21" s="815"/>
    </row>
    <row r="22" spans="2:35" ht="15.75" customHeight="1" thickBot="1" x14ac:dyDescent="0.3">
      <c r="B22" s="1173">
        <v>45001</v>
      </c>
      <c r="C22" s="1109">
        <v>0.25</v>
      </c>
      <c r="D22" s="1109">
        <v>0.35416666666666669</v>
      </c>
      <c r="E22" s="1304">
        <v>0.10416666666666667</v>
      </c>
      <c r="G22" s="830"/>
      <c r="I22" s="829"/>
      <c r="J22" s="953"/>
      <c r="K22" s="895">
        <v>42854</v>
      </c>
      <c r="L22" s="897" t="s">
        <v>42</v>
      </c>
      <c r="M22" s="893"/>
      <c r="N22" s="896">
        <v>43201</v>
      </c>
      <c r="O22" s="897" t="s">
        <v>43</v>
      </c>
      <c r="P22" s="808"/>
      <c r="Q22" s="896">
        <v>43558</v>
      </c>
      <c r="R22" s="897" t="s">
        <v>43</v>
      </c>
      <c r="S22" s="808"/>
      <c r="T22" s="813">
        <v>43929</v>
      </c>
      <c r="U22" s="807" t="s">
        <v>82</v>
      </c>
      <c r="V22" s="815"/>
    </row>
    <row r="23" spans="2:35" ht="15.75" customHeight="1" thickBot="1" x14ac:dyDescent="0.3">
      <c r="B23" s="1278">
        <v>45006</v>
      </c>
      <c r="C23" s="1279">
        <v>0.25</v>
      </c>
      <c r="D23" s="1279">
        <v>0.33333333333333331</v>
      </c>
      <c r="E23" s="1301">
        <v>8.3333333333333329E-2</v>
      </c>
      <c r="F23" s="1094" t="s">
        <v>54</v>
      </c>
      <c r="I23" s="758"/>
      <c r="J23" s="953"/>
      <c r="K23" s="895">
        <v>42872</v>
      </c>
      <c r="L23" s="897" t="s">
        <v>40</v>
      </c>
      <c r="M23" s="893"/>
      <c r="N23" s="896">
        <v>43234</v>
      </c>
      <c r="O23" s="897" t="s">
        <v>39</v>
      </c>
      <c r="P23" s="808"/>
      <c r="Q23" s="896">
        <v>43614</v>
      </c>
      <c r="R23" s="897" t="s">
        <v>39</v>
      </c>
      <c r="S23" s="808"/>
      <c r="T23" s="800">
        <v>43981</v>
      </c>
      <c r="U23" s="814" t="s">
        <v>82</v>
      </c>
      <c r="V23" s="809"/>
    </row>
    <row r="24" spans="2:35" ht="15.75" customHeight="1" thickBot="1" x14ac:dyDescent="0.3">
      <c r="B24" s="1099" t="s">
        <v>2</v>
      </c>
      <c r="C24" s="1096">
        <f>COUNT(B17:B23)</f>
        <v>6</v>
      </c>
      <c r="D24" s="1111" t="s">
        <v>25</v>
      </c>
      <c r="E24" s="1305">
        <f>SUM(E17:E23)</f>
        <v>0.5625</v>
      </c>
      <c r="F24" s="1113"/>
      <c r="H24" s="758"/>
      <c r="I24" s="758"/>
      <c r="J24" s="953"/>
      <c r="K24" s="895">
        <v>42900</v>
      </c>
      <c r="L24" s="897" t="s">
        <v>39</v>
      </c>
      <c r="M24" s="893"/>
      <c r="N24" s="898">
        <v>43270</v>
      </c>
      <c r="O24" s="899" t="s">
        <v>39</v>
      </c>
      <c r="P24" s="808"/>
      <c r="Q24" s="896">
        <v>43640</v>
      </c>
      <c r="R24" s="897" t="s">
        <v>40</v>
      </c>
      <c r="S24" s="808"/>
      <c r="T24" s="800">
        <v>44011</v>
      </c>
      <c r="U24" s="897" t="s">
        <v>40</v>
      </c>
      <c r="V24" s="809"/>
    </row>
    <row r="25" spans="2:35" ht="17.25" customHeight="1" thickBot="1" x14ac:dyDescent="0.3">
      <c r="B25" s="1104"/>
      <c r="C25" s="1105"/>
      <c r="D25" s="1112"/>
      <c r="E25" s="1106"/>
      <c r="F25" s="1113"/>
      <c r="H25" s="758"/>
      <c r="I25" s="758"/>
      <c r="J25" s="953"/>
      <c r="K25" s="895">
        <v>42929</v>
      </c>
      <c r="L25" s="897" t="s">
        <v>39</v>
      </c>
      <c r="M25" s="893"/>
      <c r="N25" s="896">
        <v>43292</v>
      </c>
      <c r="O25" s="897" t="s">
        <v>40</v>
      </c>
      <c r="P25" s="808"/>
      <c r="Q25" s="896">
        <v>43663</v>
      </c>
      <c r="R25" s="897" t="s">
        <v>42</v>
      </c>
      <c r="S25" s="808"/>
      <c r="T25" s="800">
        <v>44032</v>
      </c>
      <c r="U25" s="897" t="s">
        <v>78</v>
      </c>
      <c r="V25" s="809"/>
    </row>
    <row r="26" spans="2:35" ht="15.75" customHeight="1" thickBot="1" x14ac:dyDescent="0.3">
      <c r="B26" s="1176" t="s">
        <v>103</v>
      </c>
      <c r="C26" s="1176" t="s">
        <v>104</v>
      </c>
      <c r="D26" s="1176" t="s">
        <v>105</v>
      </c>
      <c r="E26" s="1176" t="s">
        <v>106</v>
      </c>
      <c r="F26" s="1113"/>
      <c r="H26" s="832"/>
      <c r="I26" s="758"/>
      <c r="J26" s="953"/>
      <c r="K26" s="895">
        <v>42965</v>
      </c>
      <c r="L26" s="897" t="s">
        <v>42</v>
      </c>
      <c r="M26" s="893"/>
      <c r="N26" s="896">
        <v>43320</v>
      </c>
      <c r="O26" s="899" t="s">
        <v>39</v>
      </c>
      <c r="P26" s="808"/>
      <c r="Q26" s="896">
        <v>43690</v>
      </c>
      <c r="R26" s="897" t="s">
        <v>42</v>
      </c>
      <c r="S26" s="808"/>
      <c r="T26" s="800">
        <v>44070</v>
      </c>
      <c r="U26" s="897" t="s">
        <v>78</v>
      </c>
      <c r="V26" s="809"/>
    </row>
    <row r="27" spans="2:35" ht="15.75" customHeight="1" thickBot="1" x14ac:dyDescent="0.3">
      <c r="B27" s="1176">
        <v>45021</v>
      </c>
      <c r="C27" s="1157">
        <v>0.64583333333333337</v>
      </c>
      <c r="D27" s="1157">
        <v>0.79166666666666663</v>
      </c>
      <c r="E27" s="1304">
        <v>0.14583333333333334</v>
      </c>
      <c r="H27" s="832"/>
      <c r="I27" s="833"/>
      <c r="J27" s="953"/>
      <c r="K27" s="895">
        <v>43006</v>
      </c>
      <c r="L27" s="897" t="s">
        <v>39</v>
      </c>
      <c r="M27" s="893"/>
      <c r="N27" s="896">
        <v>43347</v>
      </c>
      <c r="O27" s="897" t="s">
        <v>42</v>
      </c>
      <c r="P27" s="808"/>
      <c r="Q27" s="800">
        <v>43720</v>
      </c>
      <c r="R27" s="897" t="s">
        <v>39</v>
      </c>
      <c r="S27" s="808"/>
      <c r="T27" s="800">
        <v>44077</v>
      </c>
      <c r="U27" s="897" t="s">
        <v>78</v>
      </c>
      <c r="V27" s="809"/>
    </row>
    <row r="28" spans="2:35" ht="15.75" customHeight="1" thickBot="1" x14ac:dyDescent="0.3">
      <c r="B28" s="1274">
        <v>45022</v>
      </c>
      <c r="C28" s="1275">
        <v>0.64583333333333337</v>
      </c>
      <c r="D28" s="1275">
        <v>0.77083333333333337</v>
      </c>
      <c r="E28" s="1307">
        <v>0.125</v>
      </c>
      <c r="F28" s="1094" t="s">
        <v>116</v>
      </c>
      <c r="H28" s="838"/>
      <c r="I28" s="833"/>
      <c r="J28" s="953"/>
      <c r="K28" s="895">
        <v>43018</v>
      </c>
      <c r="L28" s="897" t="s">
        <v>42</v>
      </c>
      <c r="M28" s="893"/>
      <c r="N28" s="896">
        <v>43378</v>
      </c>
      <c r="O28" s="897" t="s">
        <v>39</v>
      </c>
      <c r="P28" s="808"/>
      <c r="Q28" s="800">
        <v>43741</v>
      </c>
      <c r="R28" s="897" t="s">
        <v>42</v>
      </c>
      <c r="S28" s="808"/>
      <c r="T28" s="800">
        <v>44112</v>
      </c>
      <c r="U28" s="897" t="s">
        <v>78</v>
      </c>
      <c r="V28" s="809"/>
    </row>
    <row r="29" spans="2:35" ht="15.75" customHeight="1" x14ac:dyDescent="0.25">
      <c r="B29" s="1173">
        <v>45036</v>
      </c>
      <c r="C29" s="1109">
        <v>0.66666666666666663</v>
      </c>
      <c r="D29" s="1109">
        <v>0.78125</v>
      </c>
      <c r="E29" s="1304">
        <v>0.11458333333333333</v>
      </c>
      <c r="H29" s="838"/>
      <c r="I29" s="837" t="s">
        <v>41</v>
      </c>
      <c r="J29" s="953"/>
      <c r="K29" s="895">
        <v>43067</v>
      </c>
      <c r="L29" s="892" t="s">
        <v>43</v>
      </c>
      <c r="M29" s="893"/>
      <c r="N29" s="896">
        <v>43433</v>
      </c>
      <c r="O29" s="897" t="s">
        <v>43</v>
      </c>
      <c r="P29" s="808"/>
      <c r="Q29" s="800">
        <v>43783</v>
      </c>
      <c r="R29" s="897" t="s">
        <v>38</v>
      </c>
      <c r="S29" s="808"/>
      <c r="T29" s="800">
        <v>44154</v>
      </c>
      <c r="U29" s="897" t="s">
        <v>43</v>
      </c>
      <c r="V29" s="809"/>
    </row>
    <row r="30" spans="2:35" ht="15.75" customHeight="1" thickBot="1" x14ac:dyDescent="0.3">
      <c r="B30" s="1099" t="s">
        <v>3</v>
      </c>
      <c r="C30" s="1100">
        <f>COUNT(B26:B29)</f>
        <v>3</v>
      </c>
      <c r="D30" s="1111" t="s">
        <v>25</v>
      </c>
      <c r="E30" s="1305">
        <f>SUM(E26:E29)</f>
        <v>0.38541666666666669</v>
      </c>
      <c r="F30" s="1113"/>
      <c r="H30" s="838"/>
      <c r="I30" s="837"/>
      <c r="J30" s="954"/>
      <c r="K30" s="900">
        <v>43098</v>
      </c>
      <c r="L30" s="892" t="s">
        <v>43</v>
      </c>
      <c r="M30" s="902"/>
      <c r="N30" s="903">
        <v>43440</v>
      </c>
      <c r="O30" s="904" t="s">
        <v>43</v>
      </c>
      <c r="P30" s="823"/>
      <c r="Q30" s="802">
        <v>43819</v>
      </c>
      <c r="R30" s="897" t="s">
        <v>43</v>
      </c>
      <c r="S30" s="823"/>
      <c r="T30" s="802">
        <v>44174</v>
      </c>
      <c r="U30" s="807" t="s">
        <v>43</v>
      </c>
      <c r="V30" s="825"/>
    </row>
    <row r="31" spans="2:35" ht="15.75" customHeight="1" thickBot="1" x14ac:dyDescent="0.3">
      <c r="B31" s="1114"/>
      <c r="C31" s="1115"/>
      <c r="D31" s="1116"/>
      <c r="E31" s="1106"/>
      <c r="F31" s="1155"/>
      <c r="G31" s="840"/>
      <c r="H31" s="838"/>
      <c r="I31" s="837"/>
      <c r="J31" s="953"/>
      <c r="K31" s="905"/>
      <c r="L31" s="906"/>
      <c r="M31" s="907"/>
      <c r="N31" s="906"/>
      <c r="O31" s="906"/>
      <c r="P31" s="907"/>
      <c r="Q31" s="906"/>
      <c r="R31" s="906"/>
      <c r="S31" s="907"/>
      <c r="T31" s="906"/>
      <c r="U31" s="906"/>
      <c r="V31" s="907"/>
    </row>
    <row r="32" spans="2:35" ht="15.75" customHeight="1" thickBot="1" x14ac:dyDescent="0.3">
      <c r="B32" s="1176" t="s">
        <v>103</v>
      </c>
      <c r="C32" s="1176" t="s">
        <v>104</v>
      </c>
      <c r="D32" s="1176" t="s">
        <v>105</v>
      </c>
      <c r="E32" s="1176" t="s">
        <v>106</v>
      </c>
      <c r="F32" s="1155"/>
      <c r="G32" s="840"/>
      <c r="H32" s="838"/>
      <c r="I32" s="839"/>
      <c r="J32" s="953"/>
      <c r="K32" s="1347" t="s">
        <v>68</v>
      </c>
      <c r="L32" s="1344"/>
      <c r="M32" s="884"/>
      <c r="N32" s="1343" t="s">
        <v>69</v>
      </c>
      <c r="O32" s="1344"/>
      <c r="P32" s="884"/>
      <c r="Q32" s="1343" t="s">
        <v>70</v>
      </c>
      <c r="R32" s="1344"/>
      <c r="S32" s="884"/>
      <c r="T32" s="1345">
        <v>2016</v>
      </c>
      <c r="U32" s="1346"/>
      <c r="V32" s="885"/>
      <c r="AF32" s="834"/>
      <c r="AG32" s="835"/>
      <c r="AH32" s="835"/>
      <c r="AI32" s="836"/>
    </row>
    <row r="33" spans="2:35" ht="15.75" customHeight="1" thickBot="1" x14ac:dyDescent="0.3">
      <c r="B33" s="1176">
        <v>45055</v>
      </c>
      <c r="C33" s="1157">
        <v>0.58333333333333337</v>
      </c>
      <c r="D33" s="1157">
        <v>0.79166666666666663</v>
      </c>
      <c r="E33" s="1304">
        <v>0.20833333333333326</v>
      </c>
      <c r="G33" s="805"/>
      <c r="H33" s="838"/>
      <c r="J33" s="953"/>
      <c r="K33" s="886" t="s">
        <v>48</v>
      </c>
      <c r="L33" s="887" t="s">
        <v>49</v>
      </c>
      <c r="M33" s="888"/>
      <c r="N33" s="889" t="s">
        <v>48</v>
      </c>
      <c r="O33" s="887" t="s">
        <v>49</v>
      </c>
      <c r="P33" s="888"/>
      <c r="Q33" s="889" t="s">
        <v>48</v>
      </c>
      <c r="R33" s="887" t="s">
        <v>49</v>
      </c>
      <c r="S33" s="888"/>
      <c r="T33" s="889" t="s">
        <v>48</v>
      </c>
      <c r="U33" s="887" t="s">
        <v>49</v>
      </c>
      <c r="V33" s="890"/>
      <c r="AF33" s="834"/>
      <c r="AG33" s="835"/>
      <c r="AH33" s="835"/>
      <c r="AI33" s="836"/>
    </row>
    <row r="34" spans="2:35" ht="15.75" customHeight="1" x14ac:dyDescent="0.25">
      <c r="B34" s="1176">
        <v>45062</v>
      </c>
      <c r="C34" s="1157">
        <v>0.6875</v>
      </c>
      <c r="D34" s="1157">
        <v>0.79166666666666663</v>
      </c>
      <c r="E34" s="1304">
        <v>0.10416666666666663</v>
      </c>
      <c r="H34" s="840"/>
      <c r="J34" s="953"/>
      <c r="K34" s="891">
        <v>41299</v>
      </c>
      <c r="L34" s="892" t="s">
        <v>43</v>
      </c>
      <c r="M34" s="893"/>
      <c r="N34" s="894">
        <v>41646</v>
      </c>
      <c r="O34" s="892" t="s">
        <v>43</v>
      </c>
      <c r="P34" s="893"/>
      <c r="Q34" s="894">
        <v>42012</v>
      </c>
      <c r="R34" s="892" t="s">
        <v>43</v>
      </c>
      <c r="S34" s="808"/>
      <c r="T34" s="799">
        <v>42388</v>
      </c>
      <c r="U34" s="807" t="s">
        <v>43</v>
      </c>
      <c r="V34" s="809"/>
      <c r="AF34" s="834"/>
      <c r="AG34" s="835"/>
      <c r="AH34" s="835"/>
      <c r="AI34" s="836"/>
    </row>
    <row r="35" spans="2:35" ht="15.75" customHeight="1" thickBot="1" x14ac:dyDescent="0.3">
      <c r="B35" s="1099" t="s">
        <v>4</v>
      </c>
      <c r="C35" s="1100">
        <f>COUNT(B32:B34)</f>
        <v>2</v>
      </c>
      <c r="D35" s="1111" t="s">
        <v>25</v>
      </c>
      <c r="E35" s="1305">
        <f>SUM(E32:E34)</f>
        <v>0.31249999999999989</v>
      </c>
      <c r="H35" s="840"/>
      <c r="J35" s="953"/>
      <c r="K35" s="895">
        <v>41323</v>
      </c>
      <c r="L35" s="892" t="s">
        <v>43</v>
      </c>
      <c r="M35" s="893"/>
      <c r="N35" s="896">
        <v>41682</v>
      </c>
      <c r="O35" s="897" t="s">
        <v>50</v>
      </c>
      <c r="P35" s="808"/>
      <c r="Q35" s="896">
        <v>42055</v>
      </c>
      <c r="R35" s="897" t="s">
        <v>43</v>
      </c>
      <c r="S35" s="808"/>
      <c r="T35" s="813">
        <v>42411</v>
      </c>
      <c r="U35" s="807" t="s">
        <v>43</v>
      </c>
      <c r="V35" s="815"/>
      <c r="AF35" s="834"/>
      <c r="AG35" s="835"/>
      <c r="AH35" s="835"/>
      <c r="AI35" s="836"/>
    </row>
    <row r="36" spans="2:35" ht="15.75" customHeight="1" thickBot="1" x14ac:dyDescent="0.3">
      <c r="B36" s="1114"/>
      <c r="C36" s="1115"/>
      <c r="D36" s="1116"/>
      <c r="E36" s="1106"/>
      <c r="F36" s="1155"/>
      <c r="H36" s="840"/>
      <c r="J36" s="953"/>
      <c r="K36" s="895">
        <v>41337</v>
      </c>
      <c r="L36" s="892" t="s">
        <v>43</v>
      </c>
      <c r="M36" s="893"/>
      <c r="N36" s="896">
        <v>41702</v>
      </c>
      <c r="O36" s="897" t="s">
        <v>43</v>
      </c>
      <c r="P36" s="808"/>
      <c r="Q36" s="896">
        <v>42070</v>
      </c>
      <c r="R36" s="897" t="s">
        <v>43</v>
      </c>
      <c r="S36" s="808"/>
      <c r="T36" s="813">
        <v>42432</v>
      </c>
      <c r="U36" s="807" t="s">
        <v>43</v>
      </c>
      <c r="V36" s="815"/>
      <c r="AF36" s="834"/>
      <c r="AG36" s="835"/>
      <c r="AH36" s="835"/>
      <c r="AI36" s="836"/>
    </row>
    <row r="37" spans="2:35" ht="15.75" customHeight="1" x14ac:dyDescent="0.25">
      <c r="B37" s="1351" t="s">
        <v>103</v>
      </c>
      <c r="C37" s="1353" t="s">
        <v>104</v>
      </c>
      <c r="D37" s="1353" t="s">
        <v>105</v>
      </c>
      <c r="E37" s="1355" t="s">
        <v>106</v>
      </c>
      <c r="G37" s="805"/>
      <c r="H37" s="840"/>
      <c r="I37" s="838"/>
      <c r="J37" s="953"/>
      <c r="K37" s="895">
        <v>41368</v>
      </c>
      <c r="L37" s="897" t="s">
        <v>74</v>
      </c>
      <c r="M37" s="893"/>
      <c r="N37" s="896">
        <v>41746</v>
      </c>
      <c r="O37" s="897" t="s">
        <v>43</v>
      </c>
      <c r="P37" s="808"/>
      <c r="Q37" s="896">
        <v>42104</v>
      </c>
      <c r="R37" s="897" t="s">
        <v>39</v>
      </c>
      <c r="S37" s="808"/>
      <c r="T37" s="813">
        <v>42466</v>
      </c>
      <c r="U37" s="807" t="s">
        <v>43</v>
      </c>
      <c r="V37" s="815"/>
      <c r="AE37" s="834"/>
      <c r="AF37" s="835"/>
      <c r="AG37" s="835"/>
      <c r="AH37" s="836"/>
    </row>
    <row r="38" spans="2:35" ht="15.75" customHeight="1" thickBot="1" x14ac:dyDescent="0.3">
      <c r="B38" s="1352"/>
      <c r="C38" s="1354"/>
      <c r="D38" s="1354"/>
      <c r="E38" s="1356"/>
      <c r="F38" s="1104"/>
      <c r="G38" s="805"/>
      <c r="H38" s="846"/>
      <c r="I38" s="838"/>
      <c r="J38" s="953"/>
      <c r="K38" s="895">
        <v>41424</v>
      </c>
      <c r="L38" s="897" t="s">
        <v>40</v>
      </c>
      <c r="M38" s="893"/>
      <c r="N38" s="896">
        <v>41787</v>
      </c>
      <c r="O38" s="897" t="s">
        <v>39</v>
      </c>
      <c r="P38" s="808"/>
      <c r="Q38" s="896">
        <v>42142</v>
      </c>
      <c r="R38" s="897" t="s">
        <v>40</v>
      </c>
      <c r="S38" s="808"/>
      <c r="T38" s="800">
        <v>42516</v>
      </c>
      <c r="U38" s="814" t="s">
        <v>40</v>
      </c>
      <c r="V38" s="809"/>
    </row>
    <row r="39" spans="2:35" ht="15.75" customHeight="1" thickBot="1" x14ac:dyDescent="0.3">
      <c r="B39" s="1309">
        <v>45092</v>
      </c>
      <c r="C39" s="1246">
        <v>0.58333333333333337</v>
      </c>
      <c r="D39" s="1246">
        <v>0.78125</v>
      </c>
      <c r="E39" s="1308">
        <v>0.19791666666666663</v>
      </c>
      <c r="F39" s="1094" t="s">
        <v>40</v>
      </c>
      <c r="G39" s="805"/>
      <c r="H39" s="842"/>
      <c r="I39" s="840"/>
      <c r="J39" s="953"/>
      <c r="K39" s="895">
        <v>41438</v>
      </c>
      <c r="L39" s="897" t="s">
        <v>42</v>
      </c>
      <c r="M39" s="893"/>
      <c r="N39" s="898">
        <v>41809</v>
      </c>
      <c r="O39" s="899" t="s">
        <v>42</v>
      </c>
      <c r="P39" s="808"/>
      <c r="Q39" s="896">
        <v>42171</v>
      </c>
      <c r="R39" s="897" t="s">
        <v>42</v>
      </c>
      <c r="S39" s="808"/>
      <c r="T39" s="800">
        <v>42543</v>
      </c>
      <c r="U39" s="897" t="s">
        <v>39</v>
      </c>
      <c r="V39" s="809"/>
    </row>
    <row r="40" spans="2:35" ht="15.75" customHeight="1" thickBot="1" x14ac:dyDescent="0.3">
      <c r="B40" s="1477">
        <v>45093</v>
      </c>
      <c r="C40" s="1337">
        <v>0.58333333333333337</v>
      </c>
      <c r="D40" s="1337">
        <v>0.76041666666666663</v>
      </c>
      <c r="E40" s="1308">
        <v>0.17708333333333326</v>
      </c>
      <c r="F40" s="1159"/>
      <c r="G40" s="847"/>
      <c r="H40" s="846"/>
      <c r="I40" s="840"/>
      <c r="J40" s="953"/>
      <c r="K40" s="895">
        <v>41471</v>
      </c>
      <c r="L40" s="897" t="s">
        <v>39</v>
      </c>
      <c r="M40" s="893"/>
      <c r="N40" s="896">
        <v>41822</v>
      </c>
      <c r="O40" s="897" t="s">
        <v>39</v>
      </c>
      <c r="P40" s="808"/>
      <c r="Q40" s="896">
        <v>42206</v>
      </c>
      <c r="R40" s="897" t="s">
        <v>51</v>
      </c>
      <c r="S40" s="808"/>
      <c r="T40" s="800">
        <v>42577</v>
      </c>
      <c r="U40" s="897" t="s">
        <v>39</v>
      </c>
      <c r="V40" s="809"/>
    </row>
    <row r="41" spans="2:35" ht="16.5" customHeight="1" thickBot="1" x14ac:dyDescent="0.3">
      <c r="B41" s="1247">
        <v>45096</v>
      </c>
      <c r="C41" s="1248">
        <v>0.54166666666666663</v>
      </c>
      <c r="D41" s="1248">
        <v>0.64583333333333337</v>
      </c>
      <c r="E41" s="1308">
        <v>0.10416666666666674</v>
      </c>
      <c r="G41" s="847"/>
      <c r="H41" s="846"/>
      <c r="I41" s="840"/>
      <c r="J41" s="953"/>
      <c r="K41" s="895">
        <v>41498</v>
      </c>
      <c r="L41" s="897" t="s">
        <v>42</v>
      </c>
      <c r="M41" s="893"/>
      <c r="N41" s="896">
        <v>41873</v>
      </c>
      <c r="O41" s="899" t="s">
        <v>42</v>
      </c>
      <c r="P41" s="808"/>
      <c r="Q41" s="896">
        <v>42221</v>
      </c>
      <c r="R41" s="897" t="s">
        <v>42</v>
      </c>
      <c r="S41" s="808"/>
      <c r="T41" s="800">
        <v>42597</v>
      </c>
      <c r="U41" s="897" t="s">
        <v>39</v>
      </c>
      <c r="V41" s="809"/>
    </row>
    <row r="42" spans="2:35" ht="15.75" customHeight="1" thickBot="1" x14ac:dyDescent="0.3">
      <c r="B42" s="1277">
        <v>45103</v>
      </c>
      <c r="C42" s="1251">
        <v>0.60416666666666663</v>
      </c>
      <c r="D42" s="1251">
        <v>0.77083333333333337</v>
      </c>
      <c r="E42" s="1310">
        <v>0.16666666666666674</v>
      </c>
      <c r="F42" s="1113"/>
      <c r="G42" s="847"/>
      <c r="H42" s="846"/>
      <c r="I42" s="840"/>
      <c r="J42" s="953"/>
      <c r="K42" s="895">
        <v>41527</v>
      </c>
      <c r="L42" s="897" t="s">
        <v>39</v>
      </c>
      <c r="M42" s="893"/>
      <c r="N42" s="896">
        <v>41884</v>
      </c>
      <c r="O42" s="897" t="s">
        <v>51</v>
      </c>
      <c r="P42" s="808"/>
      <c r="Q42" s="800">
        <v>42249</v>
      </c>
      <c r="R42" s="897" t="s">
        <v>39</v>
      </c>
      <c r="S42" s="808"/>
      <c r="T42" s="800">
        <v>42621</v>
      </c>
      <c r="U42" s="897" t="s">
        <v>39</v>
      </c>
      <c r="V42" s="809"/>
    </row>
    <row r="43" spans="2:35" ht="15.75" customHeight="1" x14ac:dyDescent="0.25">
      <c r="B43" s="1247">
        <v>45103</v>
      </c>
      <c r="C43" s="1248">
        <v>0.58333333333333337</v>
      </c>
      <c r="D43" s="1248">
        <v>0.79166666666666663</v>
      </c>
      <c r="E43" s="1308">
        <v>0.20833333333333326</v>
      </c>
      <c r="G43" s="847"/>
      <c r="H43" s="842"/>
      <c r="J43" s="953"/>
      <c r="K43" s="895">
        <v>41551</v>
      </c>
      <c r="L43" s="897" t="s">
        <v>39</v>
      </c>
      <c r="M43" s="893"/>
      <c r="N43" s="896">
        <v>41920</v>
      </c>
      <c r="O43" s="897" t="s">
        <v>40</v>
      </c>
      <c r="P43" s="808"/>
      <c r="Q43" s="800">
        <v>42296</v>
      </c>
      <c r="R43" s="897" t="s">
        <v>43</v>
      </c>
      <c r="S43" s="808"/>
      <c r="T43" s="800">
        <v>42662</v>
      </c>
      <c r="U43" s="897" t="s">
        <v>39</v>
      </c>
      <c r="V43" s="809"/>
    </row>
    <row r="44" spans="2:35" ht="15.75" customHeight="1" thickBot="1" x14ac:dyDescent="0.3">
      <c r="B44" s="1099" t="s">
        <v>5</v>
      </c>
      <c r="C44" s="1100">
        <f>COUNT(B37:B43)</f>
        <v>5</v>
      </c>
      <c r="D44" s="1111" t="s">
        <v>25</v>
      </c>
      <c r="E44" s="1305">
        <f>SUM(E37:E43)</f>
        <v>0.85416666666666663</v>
      </c>
      <c r="G44" s="805"/>
      <c r="H44" s="842"/>
      <c r="J44" s="953"/>
      <c r="K44" s="895">
        <v>41603</v>
      </c>
      <c r="L44" s="892" t="s">
        <v>43</v>
      </c>
      <c r="M44" s="893"/>
      <c r="N44" s="896">
        <v>41962</v>
      </c>
      <c r="O44" s="897" t="s">
        <v>43</v>
      </c>
      <c r="P44" s="808"/>
      <c r="Q44" s="800">
        <v>42332</v>
      </c>
      <c r="R44" s="897" t="s">
        <v>43</v>
      </c>
      <c r="S44" s="808"/>
      <c r="T44" s="800">
        <v>42697</v>
      </c>
      <c r="U44" s="897" t="s">
        <v>39</v>
      </c>
      <c r="V44" s="809"/>
    </row>
    <row r="45" spans="2:35" ht="15.75" customHeight="1" thickBot="1" x14ac:dyDescent="0.3">
      <c r="B45" s="1114"/>
      <c r="C45" s="1115"/>
      <c r="D45" s="1116"/>
      <c r="E45" s="1174"/>
      <c r="F45" s="1159"/>
      <c r="G45" s="762"/>
      <c r="H45" s="842"/>
      <c r="I45" s="842"/>
      <c r="J45" s="953"/>
      <c r="K45" s="900">
        <v>41633</v>
      </c>
      <c r="L45" s="901" t="s">
        <v>43</v>
      </c>
      <c r="M45" s="902"/>
      <c r="N45" s="903">
        <v>41985</v>
      </c>
      <c r="O45" s="904" t="s">
        <v>43</v>
      </c>
      <c r="P45" s="823"/>
      <c r="Q45" s="802">
        <v>42358</v>
      </c>
      <c r="R45" s="897" t="s">
        <v>43</v>
      </c>
      <c r="S45" s="823"/>
      <c r="T45" s="802">
        <v>42720</v>
      </c>
      <c r="U45" s="807" t="s">
        <v>43</v>
      </c>
      <c r="V45" s="825"/>
    </row>
    <row r="46" spans="2:35" ht="15.75" customHeight="1" thickBot="1" x14ac:dyDescent="0.3">
      <c r="B46" s="1247" t="s">
        <v>103</v>
      </c>
      <c r="C46" s="1248" t="s">
        <v>104</v>
      </c>
      <c r="D46" s="1248" t="s">
        <v>105</v>
      </c>
      <c r="E46" s="1335" t="s">
        <v>106</v>
      </c>
      <c r="G46" s="805"/>
      <c r="I46" s="842"/>
      <c r="J46" s="953"/>
      <c r="K46" s="905"/>
      <c r="L46" s="906"/>
      <c r="M46" s="907"/>
      <c r="N46" s="906"/>
      <c r="O46" s="906"/>
      <c r="P46" s="907"/>
      <c r="Q46" s="906"/>
      <c r="R46" s="906"/>
      <c r="S46" s="907"/>
      <c r="T46" s="906"/>
      <c r="U46" s="906"/>
      <c r="V46" s="907"/>
    </row>
    <row r="47" spans="2:35" ht="15.75" customHeight="1" thickBot="1" x14ac:dyDescent="0.3">
      <c r="B47" s="1336">
        <v>45109</v>
      </c>
      <c r="C47" s="1337">
        <v>0.625</v>
      </c>
      <c r="D47" s="1337">
        <v>0.79166666666666663</v>
      </c>
      <c r="E47" s="1335">
        <v>0.16666666666666666</v>
      </c>
      <c r="I47" s="842"/>
      <c r="J47" s="953"/>
      <c r="K47" s="1347" t="s">
        <v>58</v>
      </c>
      <c r="L47" s="1344"/>
      <c r="M47" s="884"/>
      <c r="N47" s="1345">
        <v>2010</v>
      </c>
      <c r="O47" s="1346"/>
      <c r="P47" s="910"/>
      <c r="Q47" s="1345">
        <v>2011</v>
      </c>
      <c r="R47" s="1346"/>
      <c r="S47" s="910"/>
      <c r="T47" s="1345">
        <v>2012</v>
      </c>
      <c r="U47" s="1348"/>
      <c r="V47" s="911"/>
    </row>
    <row r="48" spans="2:35" ht="15.75" customHeight="1" thickBot="1" x14ac:dyDescent="0.4">
      <c r="B48" s="1336">
        <v>45110</v>
      </c>
      <c r="C48" s="1337">
        <v>0.58333333333333337</v>
      </c>
      <c r="D48" s="1337">
        <v>0.71875</v>
      </c>
      <c r="E48" s="1335">
        <v>0.13541666666666666</v>
      </c>
      <c r="G48" s="852"/>
      <c r="I48" s="842"/>
      <c r="J48" s="953"/>
      <c r="K48" s="886" t="s">
        <v>48</v>
      </c>
      <c r="L48" s="887" t="s">
        <v>49</v>
      </c>
      <c r="M48" s="888"/>
      <c r="N48" s="889" t="s">
        <v>48</v>
      </c>
      <c r="O48" s="887" t="s">
        <v>49</v>
      </c>
      <c r="P48" s="888"/>
      <c r="Q48" s="889" t="s">
        <v>48</v>
      </c>
      <c r="R48" s="887" t="s">
        <v>49</v>
      </c>
      <c r="S48" s="888"/>
      <c r="T48" s="889" t="s">
        <v>48</v>
      </c>
      <c r="U48" s="912" t="s">
        <v>49</v>
      </c>
      <c r="V48" s="913"/>
      <c r="AA48" s="843"/>
      <c r="AB48" s="844"/>
      <c r="AC48" s="845"/>
    </row>
    <row r="49" spans="1:33" ht="15.75" thickBot="1" x14ac:dyDescent="0.3">
      <c r="B49" s="1336">
        <v>45111</v>
      </c>
      <c r="C49" s="1337">
        <v>0.58333333333333337</v>
      </c>
      <c r="D49" s="1337">
        <v>0.75</v>
      </c>
      <c r="E49" s="1335">
        <v>0.16666666666666666</v>
      </c>
      <c r="G49" s="852"/>
      <c r="I49" s="842"/>
      <c r="J49" s="953"/>
      <c r="K49" s="891">
        <v>39829</v>
      </c>
      <c r="L49" s="892" t="s">
        <v>43</v>
      </c>
      <c r="M49" s="893"/>
      <c r="N49" s="894">
        <v>40189</v>
      </c>
      <c r="O49" s="892" t="s">
        <v>43</v>
      </c>
      <c r="P49" s="893"/>
      <c r="Q49" s="894">
        <v>40557</v>
      </c>
      <c r="R49" s="892" t="s">
        <v>43</v>
      </c>
      <c r="S49" s="893"/>
      <c r="T49" s="894">
        <v>40912</v>
      </c>
      <c r="U49" s="914" t="s">
        <v>43</v>
      </c>
      <c r="V49" s="915"/>
    </row>
    <row r="50" spans="1:33" ht="15.75" thickBot="1" x14ac:dyDescent="0.3">
      <c r="B50" s="1336">
        <v>45114</v>
      </c>
      <c r="C50" s="1337">
        <v>0.5625</v>
      </c>
      <c r="D50" s="1337">
        <v>0.70833333333333337</v>
      </c>
      <c r="E50" s="1335">
        <v>0.14583333333333334</v>
      </c>
      <c r="F50" s="1128"/>
      <c r="G50" s="762"/>
      <c r="J50" s="953"/>
      <c r="K50" s="895">
        <v>39849</v>
      </c>
      <c r="L50" s="897" t="s">
        <v>43</v>
      </c>
      <c r="M50" s="893"/>
      <c r="N50" s="916">
        <v>40210</v>
      </c>
      <c r="O50" s="917" t="s">
        <v>43</v>
      </c>
      <c r="P50" s="918"/>
      <c r="Q50" s="916">
        <v>40585</v>
      </c>
      <c r="R50" s="897" t="s">
        <v>43</v>
      </c>
      <c r="S50" s="918"/>
      <c r="T50" s="916">
        <v>40952</v>
      </c>
      <c r="U50" s="919" t="s">
        <v>43</v>
      </c>
      <c r="V50" s="920"/>
    </row>
    <row r="51" spans="1:33" ht="15.75" thickBot="1" x14ac:dyDescent="0.3">
      <c r="B51" s="1249">
        <v>45119</v>
      </c>
      <c r="C51" s="1246">
        <v>0.66666666666666663</v>
      </c>
      <c r="D51" s="1246">
        <v>0.77083333333333337</v>
      </c>
      <c r="E51" s="1308">
        <v>0.10416666666666667</v>
      </c>
      <c r="G51" s="857"/>
      <c r="I51" s="851"/>
      <c r="J51" s="953"/>
      <c r="K51" s="895">
        <v>39876</v>
      </c>
      <c r="L51" s="897" t="s">
        <v>38</v>
      </c>
      <c r="M51" s="893"/>
      <c r="N51" s="916">
        <v>40239</v>
      </c>
      <c r="O51" s="917" t="s">
        <v>53</v>
      </c>
      <c r="P51" s="918"/>
      <c r="Q51" s="916">
        <v>40631</v>
      </c>
      <c r="R51" s="897" t="s">
        <v>43</v>
      </c>
      <c r="S51" s="918"/>
      <c r="T51" s="916">
        <v>40974</v>
      </c>
      <c r="U51" s="919" t="s">
        <v>43</v>
      </c>
      <c r="V51" s="920"/>
    </row>
    <row r="52" spans="1:33" ht="15.75" thickBot="1" x14ac:dyDescent="0.3">
      <c r="B52" s="1476"/>
      <c r="C52" s="1248"/>
      <c r="D52" s="1248"/>
      <c r="E52" s="1308"/>
      <c r="F52" s="1094"/>
      <c r="H52" s="857"/>
      <c r="I52" s="851"/>
      <c r="J52" s="953"/>
      <c r="K52" s="895">
        <v>39930</v>
      </c>
      <c r="L52" s="897" t="s">
        <v>39</v>
      </c>
      <c r="M52" s="893"/>
      <c r="N52" s="916">
        <v>40274</v>
      </c>
      <c r="O52" s="917" t="s">
        <v>39</v>
      </c>
      <c r="P52" s="918"/>
      <c r="Q52" s="916">
        <v>40660</v>
      </c>
      <c r="R52" s="917" t="s">
        <v>39</v>
      </c>
      <c r="S52" s="918"/>
      <c r="T52" s="916">
        <v>41016</v>
      </c>
      <c r="U52" s="921" t="s">
        <v>39</v>
      </c>
      <c r="V52" s="922"/>
    </row>
    <row r="53" spans="1:33" ht="15.75" thickBot="1" x14ac:dyDescent="0.3">
      <c r="B53" s="1249"/>
      <c r="C53" s="1246"/>
      <c r="D53" s="1246"/>
      <c r="E53" s="1308"/>
      <c r="H53" s="857"/>
      <c r="J53" s="953"/>
      <c r="K53" s="895">
        <v>39962</v>
      </c>
      <c r="L53" s="897" t="s">
        <v>39</v>
      </c>
      <c r="M53" s="893"/>
      <c r="N53" s="896">
        <v>40325</v>
      </c>
      <c r="O53" s="917" t="s">
        <v>39</v>
      </c>
      <c r="P53" s="893"/>
      <c r="Q53" s="896">
        <v>40694</v>
      </c>
      <c r="R53" s="917" t="s">
        <v>39</v>
      </c>
      <c r="S53" s="893"/>
      <c r="T53" s="896">
        <v>41032</v>
      </c>
      <c r="U53" s="921" t="s">
        <v>39</v>
      </c>
      <c r="V53" s="922"/>
    </row>
    <row r="54" spans="1:33" ht="15" x14ac:dyDescent="0.25">
      <c r="B54" s="1249"/>
      <c r="C54" s="1246"/>
      <c r="D54" s="1246"/>
      <c r="E54" s="1308"/>
      <c r="F54" s="1164"/>
      <c r="G54" s="857"/>
      <c r="J54" s="953"/>
      <c r="K54" s="895">
        <v>39993</v>
      </c>
      <c r="L54" s="897" t="s">
        <v>39</v>
      </c>
      <c r="M54" s="893"/>
      <c r="N54" s="896">
        <v>40352</v>
      </c>
      <c r="O54" s="897" t="s">
        <v>42</v>
      </c>
      <c r="P54" s="893"/>
      <c r="Q54" s="896">
        <v>40722</v>
      </c>
      <c r="R54" s="897" t="s">
        <v>51</v>
      </c>
      <c r="S54" s="893"/>
      <c r="T54" s="896">
        <v>41089</v>
      </c>
      <c r="U54" s="919" t="s">
        <v>40</v>
      </c>
      <c r="V54" s="920"/>
    </row>
    <row r="55" spans="1:33" ht="15.75" thickBot="1" x14ac:dyDescent="0.3">
      <c r="B55" s="1099" t="s">
        <v>6</v>
      </c>
      <c r="C55" s="1096">
        <f>COUNT(B47:B54)</f>
        <v>5</v>
      </c>
      <c r="D55" s="1316" t="s">
        <v>25</v>
      </c>
      <c r="E55" s="1305">
        <f>SUM(E47:E54)</f>
        <v>0.71875</v>
      </c>
      <c r="F55" s="1164"/>
      <c r="G55" s="857"/>
      <c r="J55" s="953"/>
      <c r="K55" s="895">
        <v>40022</v>
      </c>
      <c r="L55" s="897" t="s">
        <v>42</v>
      </c>
      <c r="M55" s="893"/>
      <c r="N55" s="896">
        <v>40381</v>
      </c>
      <c r="O55" s="917" t="s">
        <v>39</v>
      </c>
      <c r="P55" s="893"/>
      <c r="Q55" s="896">
        <v>40746</v>
      </c>
      <c r="R55" s="897" t="s">
        <v>51</v>
      </c>
      <c r="S55" s="893"/>
      <c r="T55" s="896">
        <v>41116</v>
      </c>
      <c r="U55" s="921" t="s">
        <v>39</v>
      </c>
      <c r="V55" s="922"/>
    </row>
    <row r="56" spans="1:33" ht="13.5" thickBot="1" x14ac:dyDescent="0.25">
      <c r="B56" s="1334"/>
      <c r="C56" s="1334"/>
      <c r="D56" s="1334"/>
      <c r="E56" s="1334"/>
      <c r="H56" s="850"/>
      <c r="J56" s="953"/>
      <c r="K56" s="895">
        <v>40035</v>
      </c>
      <c r="L56" s="897" t="s">
        <v>42</v>
      </c>
      <c r="M56" s="893"/>
      <c r="N56" s="896">
        <v>40401</v>
      </c>
      <c r="O56" s="917" t="s">
        <v>39</v>
      </c>
      <c r="P56" s="893"/>
      <c r="Q56" s="896">
        <v>40759</v>
      </c>
      <c r="R56" s="897" t="s">
        <v>42</v>
      </c>
      <c r="S56" s="893"/>
      <c r="T56" s="896">
        <v>41127</v>
      </c>
      <c r="U56" s="919" t="s">
        <v>42</v>
      </c>
      <c r="V56" s="920"/>
    </row>
    <row r="57" spans="1:33" ht="15.75" thickBot="1" x14ac:dyDescent="0.3">
      <c r="B57" s="1255" t="s">
        <v>103</v>
      </c>
      <c r="C57" s="1256" t="s">
        <v>104</v>
      </c>
      <c r="D57" s="1256" t="s">
        <v>105</v>
      </c>
      <c r="E57" s="1308" t="s">
        <v>106</v>
      </c>
      <c r="H57" s="850"/>
      <c r="J57" s="953"/>
      <c r="K57" s="895">
        <v>40080</v>
      </c>
      <c r="L57" s="897" t="s">
        <v>39</v>
      </c>
      <c r="M57" s="893"/>
      <c r="N57" s="896">
        <v>40422</v>
      </c>
      <c r="O57" s="917" t="s">
        <v>39</v>
      </c>
      <c r="P57" s="893"/>
      <c r="Q57" s="896">
        <v>40800</v>
      </c>
      <c r="R57" s="897" t="s">
        <v>39</v>
      </c>
      <c r="S57" s="893"/>
      <c r="T57" s="896">
        <v>41153</v>
      </c>
      <c r="U57" s="919" t="s">
        <v>42</v>
      </c>
      <c r="V57" s="920"/>
    </row>
    <row r="58" spans="1:33" ht="16.5" thickBot="1" x14ac:dyDescent="0.3">
      <c r="A58" s="1334"/>
      <c r="B58" s="1186"/>
      <c r="C58" s="1187"/>
      <c r="D58" s="1187"/>
      <c r="E58" s="1308"/>
      <c r="F58" s="1094"/>
      <c r="H58" s="846"/>
      <c r="J58" s="953"/>
      <c r="K58" s="895">
        <v>40093</v>
      </c>
      <c r="L58" s="897" t="s">
        <v>39</v>
      </c>
      <c r="M58" s="893"/>
      <c r="N58" s="896">
        <v>40478</v>
      </c>
      <c r="O58" s="897" t="s">
        <v>53</v>
      </c>
      <c r="P58" s="893"/>
      <c r="Q58" s="896">
        <v>40847</v>
      </c>
      <c r="R58" s="897" t="s">
        <v>55</v>
      </c>
      <c r="S58" s="893"/>
      <c r="T58" s="896">
        <v>41185</v>
      </c>
      <c r="U58" s="919" t="s">
        <v>42</v>
      </c>
      <c r="V58" s="920"/>
    </row>
    <row r="59" spans="1:33" ht="16.5" thickBot="1" x14ac:dyDescent="0.3">
      <c r="B59" s="1183"/>
      <c r="C59" s="1184"/>
      <c r="D59" s="1184"/>
      <c r="E59" s="1308"/>
      <c r="H59" s="846"/>
      <c r="I59" s="851"/>
      <c r="J59" s="953"/>
      <c r="K59" s="895">
        <v>40129</v>
      </c>
      <c r="L59" s="897" t="s">
        <v>53</v>
      </c>
      <c r="M59" s="893"/>
      <c r="N59" s="896">
        <v>40490</v>
      </c>
      <c r="O59" s="897" t="s">
        <v>53</v>
      </c>
      <c r="P59" s="893"/>
      <c r="Q59" s="896">
        <v>40865</v>
      </c>
      <c r="R59" s="897" t="s">
        <v>43</v>
      </c>
      <c r="S59" s="893"/>
      <c r="T59" s="896">
        <v>41242</v>
      </c>
      <c r="U59" s="919" t="s">
        <v>43</v>
      </c>
      <c r="V59" s="920"/>
    </row>
    <row r="60" spans="1:33" ht="16.5" thickBot="1" x14ac:dyDescent="0.3">
      <c r="B60" s="1209"/>
      <c r="C60" s="1210"/>
      <c r="D60" s="1210"/>
      <c r="E60" s="1342"/>
      <c r="F60" s="1113"/>
      <c r="H60" s="846"/>
      <c r="I60" s="851"/>
      <c r="J60" s="953"/>
      <c r="K60" s="900">
        <v>40168</v>
      </c>
      <c r="L60" s="901" t="s">
        <v>43</v>
      </c>
      <c r="M60" s="902"/>
      <c r="N60" s="903">
        <v>40892</v>
      </c>
      <c r="O60" s="904" t="s">
        <v>43</v>
      </c>
      <c r="P60" s="923"/>
      <c r="Q60" s="903">
        <v>40896</v>
      </c>
      <c r="R60" s="901" t="s">
        <v>43</v>
      </c>
      <c r="S60" s="923"/>
      <c r="T60" s="903">
        <v>41274</v>
      </c>
      <c r="U60" s="924" t="s">
        <v>43</v>
      </c>
      <c r="V60" s="925"/>
      <c r="Z60" s="832"/>
      <c r="AA60" s="838"/>
    </row>
    <row r="61" spans="1:33" ht="16.5" thickBot="1" x14ac:dyDescent="0.3">
      <c r="B61" s="1313"/>
      <c r="C61" s="1311"/>
      <c r="D61" s="1311"/>
      <c r="E61" s="1314"/>
      <c r="F61" s="1113"/>
      <c r="H61" s="846"/>
      <c r="I61" s="851"/>
      <c r="J61" s="953"/>
      <c r="K61" s="926"/>
      <c r="L61" s="926"/>
      <c r="M61" s="926"/>
      <c r="N61" s="926"/>
      <c r="O61" s="926"/>
      <c r="P61" s="926"/>
      <c r="Q61" s="926"/>
      <c r="R61" s="926"/>
      <c r="S61" s="926"/>
      <c r="T61" s="926"/>
      <c r="U61" s="926"/>
      <c r="V61" s="926"/>
      <c r="Z61" s="832"/>
      <c r="AA61" s="838"/>
    </row>
    <row r="62" spans="1:33" ht="16.5" thickBot="1" x14ac:dyDescent="0.3">
      <c r="B62" s="1339"/>
      <c r="C62" s="1340"/>
      <c r="D62" s="1340"/>
      <c r="E62" s="1341"/>
      <c r="H62" s="846"/>
      <c r="I62" s="851"/>
      <c r="J62" s="953"/>
      <c r="K62" s="1349">
        <v>2005</v>
      </c>
      <c r="L62" s="1346"/>
      <c r="M62" s="910"/>
      <c r="N62" s="1345">
        <v>2006</v>
      </c>
      <c r="O62" s="1348"/>
      <c r="P62" s="910"/>
      <c r="Q62" s="1350" t="s">
        <v>56</v>
      </c>
      <c r="R62" s="1344"/>
      <c r="S62" s="884"/>
      <c r="T62" s="1343" t="s">
        <v>57</v>
      </c>
      <c r="U62" s="1344"/>
      <c r="V62" s="911"/>
      <c r="Y62" s="926"/>
      <c r="Z62" s="926"/>
      <c r="AA62" s="926"/>
      <c r="AB62" s="926"/>
      <c r="AC62" s="949"/>
      <c r="AD62" s="926"/>
      <c r="AE62" s="926"/>
      <c r="AF62" s="926"/>
      <c r="AG62" s="926"/>
    </row>
    <row r="63" spans="1:33" ht="16.5" thickBot="1" x14ac:dyDescent="0.3">
      <c r="B63" s="1099" t="s">
        <v>7</v>
      </c>
      <c r="C63" s="1224">
        <f>COUNT(B57:B62)</f>
        <v>0</v>
      </c>
      <c r="D63" s="1315" t="s">
        <v>107</v>
      </c>
      <c r="E63" s="1305">
        <f>SUM(E57:E62)</f>
        <v>0</v>
      </c>
      <c r="H63" s="846"/>
      <c r="I63" s="851"/>
      <c r="J63" s="953"/>
      <c r="K63" s="886" t="s">
        <v>48</v>
      </c>
      <c r="L63" s="887" t="s">
        <v>49</v>
      </c>
      <c r="M63" s="888"/>
      <c r="N63" s="889" t="s">
        <v>48</v>
      </c>
      <c r="O63" s="912" t="s">
        <v>49</v>
      </c>
      <c r="P63" s="888"/>
      <c r="Q63" s="1227" t="s">
        <v>48</v>
      </c>
      <c r="R63" s="887" t="s">
        <v>49</v>
      </c>
      <c r="S63" s="888"/>
      <c r="T63" s="889" t="s">
        <v>48</v>
      </c>
      <c r="U63" s="887" t="s">
        <v>49</v>
      </c>
      <c r="V63" s="890"/>
      <c r="Y63" s="950"/>
      <c r="Z63" s="950"/>
      <c r="AA63" s="950"/>
      <c r="AB63" s="926"/>
      <c r="AC63" s="949"/>
      <c r="AD63" s="926"/>
      <c r="AE63" s="926"/>
      <c r="AF63" s="926"/>
      <c r="AG63" s="926"/>
    </row>
    <row r="64" spans="1:33" ht="16.5" thickBot="1" x14ac:dyDescent="0.3">
      <c r="B64" s="1234"/>
      <c r="C64" s="1235"/>
      <c r="D64" s="1236"/>
      <c r="E64" s="1133"/>
      <c r="H64" s="846"/>
      <c r="I64" s="851"/>
      <c r="J64" s="953"/>
      <c r="K64" s="891">
        <v>38376</v>
      </c>
      <c r="L64" s="892" t="s">
        <v>43</v>
      </c>
      <c r="M64" s="893"/>
      <c r="N64" s="894">
        <v>38744</v>
      </c>
      <c r="O64" s="914" t="s">
        <v>43</v>
      </c>
      <c r="P64" s="893"/>
      <c r="Q64" s="1228">
        <v>39111</v>
      </c>
      <c r="R64" s="892" t="s">
        <v>43</v>
      </c>
      <c r="S64" s="893"/>
      <c r="T64" s="894">
        <v>39451</v>
      </c>
      <c r="U64" s="892" t="s">
        <v>43</v>
      </c>
      <c r="V64" s="931"/>
      <c r="X64" s="950"/>
      <c r="Y64" s="950"/>
      <c r="Z64" s="950"/>
      <c r="AA64" s="950"/>
      <c r="AB64" s="926"/>
      <c r="AC64" s="949"/>
      <c r="AD64" s="926"/>
      <c r="AE64" s="926"/>
      <c r="AF64" s="926"/>
      <c r="AG64" s="926"/>
    </row>
    <row r="65" spans="2:27" ht="16.5" thickBot="1" x14ac:dyDescent="0.3">
      <c r="B65" s="1255" t="s">
        <v>103</v>
      </c>
      <c r="C65" s="1256" t="s">
        <v>104</v>
      </c>
      <c r="D65" s="1256" t="s">
        <v>105</v>
      </c>
      <c r="E65" s="1308" t="s">
        <v>106</v>
      </c>
      <c r="F65" s="1168"/>
      <c r="H65" s="846"/>
      <c r="I65" s="850"/>
      <c r="J65" s="953"/>
      <c r="K65" s="932">
        <v>38019</v>
      </c>
      <c r="L65" s="917" t="s">
        <v>43</v>
      </c>
      <c r="M65" s="918"/>
      <c r="N65" s="916">
        <v>38758</v>
      </c>
      <c r="O65" s="921" t="s">
        <v>43</v>
      </c>
      <c r="P65" s="918"/>
      <c r="Q65" s="1229">
        <v>39119</v>
      </c>
      <c r="R65" s="897" t="s">
        <v>43</v>
      </c>
      <c r="S65" s="893"/>
      <c r="T65" s="896">
        <v>39506</v>
      </c>
      <c r="U65" s="897" t="s">
        <v>43</v>
      </c>
      <c r="V65" s="931"/>
      <c r="Z65" s="848"/>
      <c r="AA65" s="848"/>
    </row>
    <row r="66" spans="2:27" ht="16.5" thickBot="1" x14ac:dyDescent="0.3">
      <c r="B66" s="1255"/>
      <c r="C66" s="1256"/>
      <c r="D66" s="1256"/>
      <c r="E66" s="1308"/>
      <c r="G66" s="852"/>
      <c r="H66" s="1285"/>
      <c r="J66" s="953"/>
      <c r="K66" s="932">
        <v>38415</v>
      </c>
      <c r="L66" s="917" t="s">
        <v>38</v>
      </c>
      <c r="M66" s="918"/>
      <c r="N66" s="916">
        <v>38784</v>
      </c>
      <c r="O66" s="921" t="s">
        <v>38</v>
      </c>
      <c r="P66" s="918"/>
      <c r="Q66" s="1229">
        <v>39160</v>
      </c>
      <c r="R66" s="897" t="s">
        <v>43</v>
      </c>
      <c r="S66" s="893"/>
      <c r="T66" s="896">
        <v>39517</v>
      </c>
      <c r="U66" s="897" t="s">
        <v>43</v>
      </c>
      <c r="V66" s="931"/>
      <c r="Z66" s="848"/>
      <c r="AA66" s="848"/>
    </row>
    <row r="67" spans="2:27" ht="16.5" thickBot="1" x14ac:dyDescent="0.3">
      <c r="B67" s="1255"/>
      <c r="C67" s="1256"/>
      <c r="D67" s="1256"/>
      <c r="E67" s="1308"/>
      <c r="F67" s="1094"/>
      <c r="G67" s="852"/>
      <c r="H67" s="1286"/>
      <c r="I67" s="846"/>
      <c r="J67" s="953"/>
      <c r="K67" s="932">
        <v>38463</v>
      </c>
      <c r="L67" s="917" t="s">
        <v>39</v>
      </c>
      <c r="M67" s="918"/>
      <c r="N67" s="916">
        <v>38832</v>
      </c>
      <c r="O67" s="921" t="s">
        <v>39</v>
      </c>
      <c r="P67" s="918"/>
      <c r="Q67" s="1229">
        <v>39202</v>
      </c>
      <c r="R67" s="897" t="s">
        <v>40</v>
      </c>
      <c r="S67" s="893"/>
      <c r="T67" s="896">
        <v>39554</v>
      </c>
      <c r="U67" s="897" t="s">
        <v>43</v>
      </c>
      <c r="V67" s="931"/>
      <c r="Z67" s="848"/>
      <c r="AA67" s="848"/>
    </row>
    <row r="68" spans="2:27" ht="16.5" thickBot="1" x14ac:dyDescent="0.3">
      <c r="B68" s="1209"/>
      <c r="C68" s="1210"/>
      <c r="D68" s="1210"/>
      <c r="E68" s="1342"/>
      <c r="G68" s="852"/>
      <c r="H68" s="852"/>
      <c r="I68" s="846"/>
      <c r="J68" s="953"/>
      <c r="K68" s="895">
        <v>38484</v>
      </c>
      <c r="L68" s="897" t="s">
        <v>39</v>
      </c>
      <c r="M68" s="893"/>
      <c r="N68" s="896">
        <v>38867</v>
      </c>
      <c r="O68" s="919" t="s">
        <v>40</v>
      </c>
      <c r="P68" s="893"/>
      <c r="Q68" s="1229">
        <v>39232</v>
      </c>
      <c r="R68" s="897" t="s">
        <v>39</v>
      </c>
      <c r="S68" s="893"/>
      <c r="T68" s="896">
        <v>39595</v>
      </c>
      <c r="U68" s="897" t="s">
        <v>39</v>
      </c>
      <c r="V68" s="931"/>
    </row>
    <row r="69" spans="2:27" ht="15.75" thickBot="1" x14ac:dyDescent="0.3">
      <c r="B69" s="1255"/>
      <c r="C69" s="1256"/>
      <c r="D69" s="1256"/>
      <c r="E69" s="1308"/>
      <c r="G69" s="762"/>
      <c r="J69" s="953"/>
      <c r="K69" s="895">
        <v>38518</v>
      </c>
      <c r="L69" s="897" t="s">
        <v>39</v>
      </c>
      <c r="M69" s="893"/>
      <c r="N69" s="896">
        <v>38890</v>
      </c>
      <c r="O69" s="919" t="s">
        <v>39</v>
      </c>
      <c r="P69" s="893"/>
      <c r="Q69" s="1229">
        <v>39252</v>
      </c>
      <c r="R69" s="897" t="s">
        <v>42</v>
      </c>
      <c r="S69" s="893"/>
      <c r="T69" s="896">
        <v>39608</v>
      </c>
      <c r="U69" s="897" t="s">
        <v>39</v>
      </c>
      <c r="V69" s="931"/>
    </row>
    <row r="70" spans="2:27" ht="15.75" thickBot="1" x14ac:dyDescent="0.3">
      <c r="B70" s="1255"/>
      <c r="C70" s="1256"/>
      <c r="D70" s="1256"/>
      <c r="E70" s="1308"/>
      <c r="G70" s="762"/>
      <c r="J70" s="953"/>
      <c r="K70" s="895">
        <v>38560</v>
      </c>
      <c r="L70" s="897" t="s">
        <v>39</v>
      </c>
      <c r="M70" s="893"/>
      <c r="N70" s="896">
        <v>38929</v>
      </c>
      <c r="O70" s="919" t="s">
        <v>42</v>
      </c>
      <c r="P70" s="893"/>
      <c r="Q70" s="1229">
        <v>39282</v>
      </c>
      <c r="R70" s="897" t="s">
        <v>39</v>
      </c>
      <c r="S70" s="893"/>
      <c r="T70" s="896">
        <v>39650</v>
      </c>
      <c r="U70" s="897" t="s">
        <v>39</v>
      </c>
      <c r="V70" s="931"/>
    </row>
    <row r="71" spans="2:27" ht="15.75" thickBot="1" x14ac:dyDescent="0.3">
      <c r="B71" s="1126"/>
      <c r="C71" s="1212"/>
      <c r="D71" s="1212"/>
      <c r="E71" s="1310"/>
      <c r="G71" s="762"/>
      <c r="J71" s="953"/>
      <c r="K71" s="895">
        <v>38579</v>
      </c>
      <c r="L71" s="897" t="s">
        <v>42</v>
      </c>
      <c r="M71" s="893"/>
      <c r="N71" s="896">
        <v>38931</v>
      </c>
      <c r="O71" s="919" t="s">
        <v>39</v>
      </c>
      <c r="P71" s="893"/>
      <c r="Q71" s="1229">
        <v>39303</v>
      </c>
      <c r="R71" s="936" t="s">
        <v>42</v>
      </c>
      <c r="S71" s="893"/>
      <c r="T71" s="896">
        <v>39666</v>
      </c>
      <c r="U71" s="897" t="s">
        <v>39</v>
      </c>
      <c r="V71" s="931"/>
    </row>
    <row r="72" spans="2:27" ht="15.75" thickBot="1" x14ac:dyDescent="0.3">
      <c r="B72" s="1135" t="s">
        <v>8</v>
      </c>
      <c r="C72" s="1224">
        <f>COUNT(B66:B71)</f>
        <v>0</v>
      </c>
      <c r="D72" s="1315" t="s">
        <v>107</v>
      </c>
      <c r="E72" s="1305">
        <f>SUM(E66:E71)</f>
        <v>0</v>
      </c>
      <c r="G72" s="762"/>
      <c r="J72" s="953"/>
      <c r="K72" s="895">
        <v>38980</v>
      </c>
      <c r="L72" s="897" t="s">
        <v>39</v>
      </c>
      <c r="M72" s="893"/>
      <c r="N72" s="896">
        <v>38979</v>
      </c>
      <c r="O72" s="919" t="s">
        <v>39</v>
      </c>
      <c r="P72" s="893"/>
      <c r="Q72" s="1229">
        <v>39335</v>
      </c>
      <c r="R72" s="897" t="s">
        <v>42</v>
      </c>
      <c r="S72" s="893"/>
      <c r="T72" s="896">
        <v>39699</v>
      </c>
      <c r="U72" s="897" t="s">
        <v>39</v>
      </c>
      <c r="V72" s="931"/>
    </row>
    <row r="73" spans="2:27" ht="15.75" thickBot="1" x14ac:dyDescent="0.3">
      <c r="B73" s="1136"/>
      <c r="C73" s="1131"/>
      <c r="D73" s="1137"/>
      <c r="E73" s="1133"/>
      <c r="F73" s="1169"/>
      <c r="G73" s="762"/>
      <c r="J73" s="953"/>
      <c r="K73" s="895">
        <v>38630</v>
      </c>
      <c r="L73" s="897" t="s">
        <v>51</v>
      </c>
      <c r="M73" s="893"/>
      <c r="N73" s="896">
        <v>38995</v>
      </c>
      <c r="O73" s="919" t="s">
        <v>39</v>
      </c>
      <c r="P73" s="893"/>
      <c r="Q73" s="1229">
        <v>39363</v>
      </c>
      <c r="R73" s="897" t="s">
        <v>39</v>
      </c>
      <c r="S73" s="893"/>
      <c r="T73" s="896">
        <v>39751</v>
      </c>
      <c r="U73" s="897" t="s">
        <v>43</v>
      </c>
      <c r="V73" s="931"/>
    </row>
    <row r="74" spans="2:27" ht="15.75" thickBot="1" x14ac:dyDescent="0.3">
      <c r="B74" s="1287" t="s">
        <v>103</v>
      </c>
      <c r="C74" s="1282" t="s">
        <v>104</v>
      </c>
      <c r="D74" s="1282" t="s">
        <v>105</v>
      </c>
      <c r="E74" s="1308" t="s">
        <v>106</v>
      </c>
      <c r="F74" s="1169"/>
      <c r="G74" s="762"/>
      <c r="J74" s="954"/>
      <c r="K74" s="895">
        <v>38674</v>
      </c>
      <c r="L74" s="897" t="s">
        <v>43</v>
      </c>
      <c r="M74" s="893"/>
      <c r="N74" s="896">
        <v>39042</v>
      </c>
      <c r="O74" s="919" t="s">
        <v>40</v>
      </c>
      <c r="P74" s="893"/>
      <c r="Q74" s="1229">
        <v>39394</v>
      </c>
      <c r="R74" s="897" t="s">
        <v>43</v>
      </c>
      <c r="S74" s="893"/>
      <c r="T74" s="896">
        <v>39776</v>
      </c>
      <c r="U74" s="897" t="s">
        <v>43</v>
      </c>
      <c r="V74" s="931"/>
    </row>
    <row r="75" spans="2:27" ht="15.75" thickBot="1" x14ac:dyDescent="0.3">
      <c r="B75" s="1287"/>
      <c r="C75" s="1282"/>
      <c r="D75" s="1282"/>
      <c r="E75" s="1308"/>
      <c r="F75" s="1094"/>
      <c r="G75" s="762"/>
      <c r="K75" s="900">
        <v>38708</v>
      </c>
      <c r="L75" s="937" t="s">
        <v>43</v>
      </c>
      <c r="M75" s="923"/>
      <c r="N75" s="903">
        <v>39424</v>
      </c>
      <c r="O75" s="924" t="s">
        <v>38</v>
      </c>
      <c r="P75" s="923"/>
      <c r="Q75" s="1230">
        <v>39434</v>
      </c>
      <c r="R75" s="901" t="s">
        <v>43</v>
      </c>
      <c r="S75" s="902"/>
      <c r="T75" s="903">
        <v>39785</v>
      </c>
      <c r="U75" s="901" t="s">
        <v>43</v>
      </c>
      <c r="V75" s="940"/>
      <c r="W75" s="767"/>
      <c r="Y75" s="861"/>
    </row>
    <row r="76" spans="2:27" ht="15.75" thickBot="1" x14ac:dyDescent="0.3">
      <c r="B76" s="1287"/>
      <c r="C76" s="1282"/>
      <c r="D76" s="1282"/>
      <c r="E76" s="1308"/>
      <c r="G76" s="762"/>
      <c r="J76" s="951"/>
      <c r="K76" s="926"/>
      <c r="L76" s="926"/>
      <c r="M76" s="926"/>
      <c r="N76" s="926"/>
      <c r="O76" s="926"/>
      <c r="P76" s="926"/>
      <c r="Q76" s="926"/>
      <c r="R76" s="926"/>
      <c r="S76" s="926"/>
      <c r="T76" s="926"/>
      <c r="U76" s="926"/>
      <c r="V76" s="926"/>
      <c r="W76" s="767"/>
      <c r="X76" s="767"/>
      <c r="Y76" s="864"/>
    </row>
    <row r="77" spans="2:27" ht="15.75" thickBot="1" x14ac:dyDescent="0.3">
      <c r="B77" s="1287"/>
      <c r="C77" s="1282"/>
      <c r="D77" s="1282"/>
      <c r="E77" s="1308"/>
      <c r="F77" s="1169"/>
      <c r="G77" s="762"/>
      <c r="J77" s="951"/>
      <c r="K77" s="1347">
        <v>2001</v>
      </c>
      <c r="L77" s="1344"/>
      <c r="M77" s="884"/>
      <c r="N77" s="1343">
        <v>2002</v>
      </c>
      <c r="O77" s="1344"/>
      <c r="P77" s="941"/>
      <c r="Q77" s="1343">
        <v>2003</v>
      </c>
      <c r="R77" s="1344"/>
      <c r="S77" s="884"/>
      <c r="T77" s="1345">
        <v>2004</v>
      </c>
      <c r="U77" s="1346"/>
      <c r="V77" s="911"/>
      <c r="W77" s="767"/>
      <c r="X77" s="767"/>
      <c r="Y77" s="864"/>
    </row>
    <row r="78" spans="2:27" ht="15.75" thickBot="1" x14ac:dyDescent="0.3">
      <c r="B78" s="1287"/>
      <c r="C78" s="1282"/>
      <c r="D78" s="1282"/>
      <c r="E78" s="1308"/>
      <c r="G78" s="762"/>
      <c r="J78" s="951"/>
      <c r="K78" s="886" t="s">
        <v>48</v>
      </c>
      <c r="L78" s="887" t="s">
        <v>49</v>
      </c>
      <c r="M78" s="888"/>
      <c r="N78" s="889" t="s">
        <v>48</v>
      </c>
      <c r="O78" s="887" t="s">
        <v>49</v>
      </c>
      <c r="P78" s="888"/>
      <c r="Q78" s="889" t="s">
        <v>48</v>
      </c>
      <c r="R78" s="887" t="s">
        <v>49</v>
      </c>
      <c r="S78" s="888"/>
      <c r="T78" s="889" t="s">
        <v>48</v>
      </c>
      <c r="U78" s="887" t="s">
        <v>49</v>
      </c>
      <c r="V78" s="890"/>
      <c r="W78" s="767"/>
      <c r="X78" s="767"/>
      <c r="Y78" s="864"/>
    </row>
    <row r="79" spans="2:27" ht="15.75" thickBot="1" x14ac:dyDescent="0.3">
      <c r="B79" s="1290"/>
      <c r="C79" s="1207"/>
      <c r="D79" s="1207"/>
      <c r="E79" s="1310"/>
      <c r="G79" s="762"/>
      <c r="J79" s="949"/>
      <c r="K79" s="891">
        <v>36894</v>
      </c>
      <c r="L79" s="892" t="s">
        <v>43</v>
      </c>
      <c r="M79" s="893"/>
      <c r="N79" s="894">
        <v>37264</v>
      </c>
      <c r="O79" s="892" t="s">
        <v>43</v>
      </c>
      <c r="P79" s="893"/>
      <c r="Q79" s="894">
        <v>37645</v>
      </c>
      <c r="R79" s="892" t="s">
        <v>43</v>
      </c>
      <c r="S79" s="893"/>
      <c r="T79" s="894">
        <v>38012</v>
      </c>
      <c r="U79" s="892" t="s">
        <v>50</v>
      </c>
      <c r="V79" s="931"/>
      <c r="W79" s="767"/>
      <c r="X79" s="767"/>
      <c r="Y79" s="864"/>
    </row>
    <row r="80" spans="2:27" ht="15.75" thickBot="1" x14ac:dyDescent="0.3">
      <c r="B80" s="1223" t="s">
        <v>9</v>
      </c>
      <c r="C80" s="1224">
        <f>COUNT(B75:B79)</f>
        <v>0</v>
      </c>
      <c r="D80" s="1225" t="s">
        <v>25</v>
      </c>
      <c r="E80" s="1305">
        <f>SUM(E75:E79)</f>
        <v>0</v>
      </c>
      <c r="G80" s="762"/>
      <c r="K80" s="895">
        <v>36944</v>
      </c>
      <c r="L80" s="897" t="s">
        <v>43</v>
      </c>
      <c r="M80" s="893"/>
      <c r="N80" s="896">
        <v>37292</v>
      </c>
      <c r="O80" s="897" t="s">
        <v>43</v>
      </c>
      <c r="P80" s="893"/>
      <c r="Q80" s="896">
        <v>37665</v>
      </c>
      <c r="R80" s="897" t="s">
        <v>43</v>
      </c>
      <c r="S80" s="893"/>
      <c r="T80" s="916">
        <v>38019</v>
      </c>
      <c r="U80" s="917" t="s">
        <v>43</v>
      </c>
      <c r="V80" s="942"/>
      <c r="W80" s="767"/>
      <c r="X80" s="767"/>
      <c r="Y80" s="864"/>
    </row>
    <row r="81" spans="2:27" ht="15.75" thickBot="1" x14ac:dyDescent="0.3">
      <c r="B81" s="1234"/>
      <c r="C81" s="1235"/>
      <c r="D81" s="1236"/>
      <c r="E81" s="1133"/>
      <c r="G81" s="762"/>
      <c r="K81" s="895">
        <v>36953</v>
      </c>
      <c r="L81" s="897" t="s">
        <v>43</v>
      </c>
      <c r="M81" s="893"/>
      <c r="N81" s="896">
        <v>37316</v>
      </c>
      <c r="O81" s="897" t="s">
        <v>43</v>
      </c>
      <c r="P81" s="893"/>
      <c r="Q81" s="896">
        <v>37684</v>
      </c>
      <c r="R81" s="897" t="s">
        <v>43</v>
      </c>
      <c r="S81" s="893"/>
      <c r="T81" s="916">
        <v>38069</v>
      </c>
      <c r="U81" s="917" t="s">
        <v>38</v>
      </c>
      <c r="V81" s="942"/>
      <c r="X81" s="767"/>
      <c r="Y81" s="864"/>
    </row>
    <row r="82" spans="2:27" ht="15.75" thickBot="1" x14ac:dyDescent="0.3">
      <c r="B82" s="1136"/>
      <c r="C82" s="1142"/>
      <c r="D82" s="1293"/>
      <c r="E82" s="1133"/>
      <c r="F82" s="1094"/>
      <c r="G82" s="762"/>
      <c r="K82" s="895">
        <v>36991</v>
      </c>
      <c r="L82" s="897" t="s">
        <v>39</v>
      </c>
      <c r="M82" s="893"/>
      <c r="N82" s="896">
        <v>37364</v>
      </c>
      <c r="O82" s="897" t="s">
        <v>39</v>
      </c>
      <c r="P82" s="893"/>
      <c r="Q82" s="896">
        <v>37712</v>
      </c>
      <c r="R82" s="897" t="s">
        <v>38</v>
      </c>
      <c r="S82" s="893"/>
      <c r="T82" s="916">
        <v>38100</v>
      </c>
      <c r="U82" s="917" t="s">
        <v>39</v>
      </c>
      <c r="V82" s="942"/>
      <c r="X82" s="767"/>
      <c r="Y82" s="864"/>
    </row>
    <row r="83" spans="2:27" s="1322" customFormat="1" ht="15.75" thickBot="1" x14ac:dyDescent="0.3">
      <c r="B83" s="1329" t="s">
        <v>103</v>
      </c>
      <c r="C83" s="1282" t="s">
        <v>104</v>
      </c>
      <c r="D83" s="1282" t="s">
        <v>105</v>
      </c>
      <c r="E83" s="1308" t="s">
        <v>106</v>
      </c>
      <c r="F83" s="1269"/>
      <c r="J83" s="1326"/>
      <c r="K83" s="895">
        <v>37033</v>
      </c>
      <c r="L83" s="897" t="s">
        <v>39</v>
      </c>
      <c r="M83" s="893"/>
      <c r="N83" s="896">
        <v>37385</v>
      </c>
      <c r="O83" s="897" t="s">
        <v>42</v>
      </c>
      <c r="P83" s="893"/>
      <c r="Q83" s="896">
        <v>37750</v>
      </c>
      <c r="R83" s="897" t="s">
        <v>39</v>
      </c>
      <c r="S83" s="893"/>
      <c r="T83" s="896">
        <v>38133</v>
      </c>
      <c r="U83" s="897" t="s">
        <v>39</v>
      </c>
      <c r="V83" s="931"/>
      <c r="X83" s="1327"/>
      <c r="Y83" s="1328"/>
    </row>
    <row r="84" spans="2:27" ht="15.75" thickBot="1" x14ac:dyDescent="0.3">
      <c r="B84" s="1330"/>
      <c r="C84" s="1282"/>
      <c r="D84" s="1282"/>
      <c r="E84" s="1308"/>
      <c r="G84" s="762"/>
      <c r="K84" s="895">
        <v>37144</v>
      </c>
      <c r="L84" s="897" t="s">
        <v>42</v>
      </c>
      <c r="M84" s="893"/>
      <c r="N84" s="896">
        <v>37503</v>
      </c>
      <c r="O84" s="897" t="s">
        <v>39</v>
      </c>
      <c r="P84" s="893"/>
      <c r="Q84" s="896">
        <v>37867</v>
      </c>
      <c r="R84" s="897" t="s">
        <v>39</v>
      </c>
      <c r="S84" s="893"/>
      <c r="T84" s="896">
        <v>38239</v>
      </c>
      <c r="U84" s="897" t="s">
        <v>52</v>
      </c>
      <c r="V84" s="931"/>
    </row>
    <row r="85" spans="2:27" ht="15.75" thickBot="1" x14ac:dyDescent="0.3">
      <c r="B85" s="1329"/>
      <c r="C85" s="1282"/>
      <c r="D85" s="1282"/>
      <c r="E85" s="1308"/>
      <c r="F85" s="1113"/>
      <c r="G85" s="762"/>
      <c r="K85" s="895">
        <v>37193</v>
      </c>
      <c r="L85" s="897" t="s">
        <v>38</v>
      </c>
      <c r="M85" s="893"/>
      <c r="N85" s="896">
        <v>37532</v>
      </c>
      <c r="O85" s="897" t="s">
        <v>42</v>
      </c>
      <c r="P85" s="893"/>
      <c r="Q85" s="896">
        <v>37907</v>
      </c>
      <c r="R85" s="897" t="s">
        <v>42</v>
      </c>
      <c r="S85" s="893"/>
      <c r="T85" s="896">
        <v>38264</v>
      </c>
      <c r="U85" s="897" t="s">
        <v>52</v>
      </c>
      <c r="V85" s="931"/>
    </row>
    <row r="86" spans="2:27" ht="15.75" thickBot="1" x14ac:dyDescent="0.3">
      <c r="B86" s="1331"/>
      <c r="C86" s="1207"/>
      <c r="D86" s="1207"/>
      <c r="E86" s="1310"/>
      <c r="G86" s="850"/>
      <c r="K86" s="895"/>
      <c r="L86" s="897"/>
      <c r="M86" s="893"/>
      <c r="N86" s="896"/>
      <c r="O86" s="897"/>
      <c r="P86" s="893"/>
      <c r="Q86" s="896"/>
      <c r="R86" s="897"/>
      <c r="S86" s="893"/>
      <c r="T86" s="896"/>
      <c r="U86" s="897"/>
      <c r="V86" s="931"/>
    </row>
    <row r="87" spans="2:27" ht="15.75" thickBot="1" x14ac:dyDescent="0.3">
      <c r="B87" s="1223" t="s">
        <v>108</v>
      </c>
      <c r="C87" s="1224">
        <f>COUNT(B83:B86)</f>
        <v>0</v>
      </c>
      <c r="D87" s="1225" t="s">
        <v>25</v>
      </c>
      <c r="E87" s="1305">
        <f>SUM(E83:E86)</f>
        <v>0</v>
      </c>
      <c r="F87" s="1113"/>
      <c r="G87" s="852"/>
      <c r="K87" s="895"/>
      <c r="L87" s="897"/>
      <c r="M87" s="893"/>
      <c r="N87" s="896"/>
      <c r="O87" s="897"/>
      <c r="P87" s="893"/>
      <c r="Q87" s="896"/>
      <c r="R87" s="897"/>
      <c r="S87" s="893"/>
      <c r="T87" s="896"/>
      <c r="U87" s="897"/>
      <c r="V87" s="931"/>
    </row>
    <row r="88" spans="2:27" ht="15.75" thickBot="1" x14ac:dyDescent="0.3">
      <c r="B88" s="1269"/>
      <c r="C88" s="1318"/>
      <c r="D88" s="1324"/>
      <c r="E88" s="1325"/>
      <c r="F88" s="1168"/>
      <c r="G88" s="850"/>
      <c r="K88" s="895">
        <v>37208</v>
      </c>
      <c r="L88" s="897" t="s">
        <v>43</v>
      </c>
      <c r="M88" s="893"/>
      <c r="N88" s="896"/>
      <c r="O88" s="897"/>
      <c r="P88" s="893"/>
      <c r="Q88" s="896">
        <v>37930</v>
      </c>
      <c r="R88" s="897" t="s">
        <v>53</v>
      </c>
      <c r="S88" s="893"/>
      <c r="T88" s="896">
        <v>38306</v>
      </c>
      <c r="U88" s="897" t="s">
        <v>54</v>
      </c>
      <c r="V88" s="931"/>
    </row>
    <row r="89" spans="2:27" ht="15.75" thickBot="1" x14ac:dyDescent="0.3">
      <c r="B89" s="1255" t="s">
        <v>103</v>
      </c>
      <c r="C89" s="1256" t="s">
        <v>104</v>
      </c>
      <c r="D89" s="1256" t="s">
        <v>105</v>
      </c>
      <c r="E89" s="1308" t="s">
        <v>106</v>
      </c>
      <c r="F89" s="1094"/>
      <c r="G89" s="762"/>
      <c r="K89" s="900">
        <v>37252</v>
      </c>
      <c r="L89" s="901" t="s">
        <v>55</v>
      </c>
      <c r="M89" s="902"/>
      <c r="N89" s="903">
        <v>37594</v>
      </c>
      <c r="O89" s="901" t="s">
        <v>38</v>
      </c>
      <c r="P89" s="902"/>
      <c r="Q89" s="903">
        <v>37963</v>
      </c>
      <c r="R89" s="901" t="s">
        <v>43</v>
      </c>
      <c r="S89" s="902"/>
      <c r="T89" s="903">
        <v>38341</v>
      </c>
      <c r="U89" s="937" t="s">
        <v>54</v>
      </c>
      <c r="V89" s="943"/>
    </row>
    <row r="90" spans="2:27" ht="15.75" thickBot="1" x14ac:dyDescent="0.3">
      <c r="B90" s="1255"/>
      <c r="C90" s="1256"/>
      <c r="D90" s="1256"/>
      <c r="E90" s="1308"/>
      <c r="F90" s="1154"/>
      <c r="G90" s="762"/>
      <c r="K90" s="944"/>
      <c r="L90" s="945"/>
      <c r="M90" s="946"/>
      <c r="N90" s="947"/>
      <c r="O90" s="945"/>
      <c r="P90" s="946"/>
      <c r="Q90" s="947"/>
      <c r="R90" s="945"/>
      <c r="S90" s="946"/>
      <c r="T90" s="947"/>
      <c r="U90" s="948"/>
      <c r="V90" s="948"/>
    </row>
    <row r="91" spans="2:27" ht="15.75" thickBot="1" x14ac:dyDescent="0.3">
      <c r="B91" s="1255"/>
      <c r="C91" s="1256"/>
      <c r="D91" s="1256"/>
      <c r="E91" s="1308"/>
      <c r="G91" s="762"/>
      <c r="K91" s="926"/>
      <c r="V91" s="926"/>
    </row>
    <row r="92" spans="2:27" ht="15.75" thickBot="1" x14ac:dyDescent="0.3">
      <c r="B92" s="1186"/>
      <c r="C92" s="1187"/>
      <c r="D92" s="1187"/>
      <c r="E92" s="1308"/>
      <c r="K92" s="926"/>
      <c r="V92" s="926"/>
    </row>
    <row r="93" spans="2:27" ht="15.75" thickBot="1" x14ac:dyDescent="0.3">
      <c r="B93" s="1290"/>
      <c r="C93" s="1207"/>
      <c r="D93" s="1207"/>
      <c r="E93" s="1310"/>
      <c r="F93" s="1094" t="s">
        <v>43</v>
      </c>
      <c r="K93" s="950"/>
      <c r="V93" s="926"/>
      <c r="Z93" s="875"/>
      <c r="AA93" s="875"/>
    </row>
    <row r="94" spans="2:27" ht="15.75" thickBot="1" x14ac:dyDescent="0.3">
      <c r="B94" s="1099" t="s">
        <v>11</v>
      </c>
      <c r="C94" s="1224">
        <f>COUNT(B90:B93)</f>
        <v>0</v>
      </c>
      <c r="D94" s="1315" t="s">
        <v>107</v>
      </c>
      <c r="E94" s="1323">
        <f>SUM(E90:E93)</f>
        <v>0</v>
      </c>
      <c r="K94" s="926"/>
      <c r="L94" s="951"/>
      <c r="M94" s="952"/>
      <c r="N94" s="926"/>
      <c r="O94" s="926"/>
      <c r="P94" s="949"/>
      <c r="Q94" s="926"/>
      <c r="R94" s="926"/>
      <c r="S94" s="926"/>
      <c r="T94" s="926"/>
      <c r="U94" s="926"/>
      <c r="V94" s="926"/>
      <c r="Z94" s="875"/>
      <c r="AA94" s="875"/>
    </row>
    <row r="95" spans="2:27" ht="15.75" thickBot="1" x14ac:dyDescent="0.3">
      <c r="B95" s="1136"/>
      <c r="C95" s="1142"/>
      <c r="D95" s="1143"/>
      <c r="E95" s="1133"/>
      <c r="K95" s="926"/>
      <c r="L95" s="951"/>
      <c r="M95" s="952"/>
      <c r="N95" s="926"/>
      <c r="O95" s="926"/>
      <c r="P95" s="949"/>
      <c r="Q95" s="926"/>
      <c r="R95" s="926"/>
      <c r="S95" s="926"/>
      <c r="T95" s="926"/>
      <c r="U95" s="926"/>
      <c r="V95" s="926"/>
      <c r="Z95" s="875"/>
      <c r="AA95" s="875"/>
    </row>
    <row r="96" spans="2:27" ht="15.75" x14ac:dyDescent="0.25">
      <c r="B96" s="1144" t="s">
        <v>12</v>
      </c>
      <c r="C96" s="1145">
        <f>C80+C72+C63+C44+C35+C30+C24+C15+C7+C94+C55+C87</f>
        <v>24</v>
      </c>
      <c r="D96" s="1146" t="s">
        <v>25</v>
      </c>
      <c r="E96" s="1332">
        <f>I15</f>
        <v>61.25</v>
      </c>
      <c r="M96" s="853"/>
      <c r="N96" s="854"/>
      <c r="O96" s="855"/>
      <c r="P96" s="850"/>
      <c r="Q96" s="850"/>
      <c r="Z96" s="875"/>
      <c r="AA96" s="875"/>
    </row>
    <row r="97" spans="2:27" ht="30.75" thickBot="1" x14ac:dyDescent="0.3">
      <c r="B97" s="1149" t="s">
        <v>17</v>
      </c>
      <c r="C97" s="1150">
        <f>C96/12</f>
        <v>2</v>
      </c>
      <c r="D97" s="1151" t="s">
        <v>25</v>
      </c>
      <c r="E97" s="1333">
        <f>E96/12</f>
        <v>5.104166666666667</v>
      </c>
      <c r="J97" s="762"/>
      <c r="M97" s="853"/>
      <c r="N97" s="854"/>
      <c r="O97" s="855"/>
      <c r="P97" s="850"/>
      <c r="Q97" s="850"/>
      <c r="Z97" s="875"/>
      <c r="AA97" s="875"/>
    </row>
    <row r="98" spans="2:27" ht="15.75" x14ac:dyDescent="0.25">
      <c r="E98" s="1268"/>
      <c r="J98" s="762"/>
      <c r="K98" s="1322"/>
      <c r="L98" s="1322"/>
      <c r="M98" s="1319"/>
      <c r="N98" s="1320"/>
      <c r="O98" s="1321"/>
      <c r="P98" s="1322"/>
      <c r="Q98" s="1322"/>
      <c r="R98" s="1322"/>
      <c r="S98" s="1322"/>
      <c r="T98" s="1322"/>
      <c r="U98" s="1322"/>
      <c r="V98" s="1322"/>
      <c r="Z98" s="875"/>
      <c r="AA98" s="875"/>
    </row>
    <row r="99" spans="2:27" ht="15.75" x14ac:dyDescent="0.25">
      <c r="E99" s="1268"/>
      <c r="J99" s="762"/>
      <c r="K99" s="854"/>
      <c r="L99" s="853"/>
      <c r="M99" s="854"/>
      <c r="N99" s="850"/>
      <c r="O99" s="855"/>
      <c r="P99" s="850"/>
    </row>
    <row r="100" spans="2:27" ht="15.75" x14ac:dyDescent="0.25">
      <c r="E100" s="1268"/>
      <c r="J100" s="762"/>
      <c r="K100" s="850"/>
      <c r="L100" s="856"/>
      <c r="M100" s="854"/>
      <c r="N100" s="853"/>
      <c r="O100" s="854"/>
      <c r="P100" s="850"/>
      <c r="Q100" s="855"/>
      <c r="R100" s="850"/>
    </row>
    <row r="101" spans="2:27" ht="15.75" x14ac:dyDescent="0.25">
      <c r="K101" s="850"/>
      <c r="L101" s="856"/>
      <c r="M101" s="854"/>
      <c r="N101" s="853"/>
      <c r="O101" s="854"/>
      <c r="P101" s="850"/>
      <c r="Q101" s="855"/>
      <c r="R101" s="850"/>
    </row>
    <row r="102" spans="2:27" ht="15.75" x14ac:dyDescent="0.25">
      <c r="K102" s="850"/>
      <c r="L102" s="856"/>
      <c r="M102" s="854"/>
      <c r="N102" s="853"/>
      <c r="O102" s="854"/>
      <c r="P102" s="850"/>
      <c r="Q102" s="850"/>
    </row>
    <row r="103" spans="2:27" ht="15.75" x14ac:dyDescent="0.25">
      <c r="K103" s="850"/>
      <c r="L103" s="856"/>
      <c r="M103" s="854"/>
      <c r="N103" s="853"/>
      <c r="O103" s="854"/>
      <c r="P103" s="850"/>
      <c r="Q103" s="850"/>
    </row>
    <row r="104" spans="2:27" ht="15.75" x14ac:dyDescent="0.25">
      <c r="K104" s="850"/>
      <c r="L104" s="856"/>
      <c r="M104" s="854"/>
      <c r="N104" s="853"/>
      <c r="O104" s="854"/>
      <c r="P104" s="850"/>
      <c r="V104" s="861"/>
    </row>
    <row r="105" spans="2:27" ht="15.75" x14ac:dyDescent="0.25">
      <c r="K105" s="850"/>
      <c r="L105" s="850"/>
      <c r="M105" s="850"/>
      <c r="N105" s="850"/>
      <c r="O105" s="850"/>
      <c r="P105" s="863"/>
      <c r="V105" s="861"/>
    </row>
    <row r="106" spans="2:27" x14ac:dyDescent="0.2">
      <c r="V106" s="861"/>
    </row>
    <row r="107" spans="2:27" x14ac:dyDescent="0.2">
      <c r="V107" s="861"/>
    </row>
    <row r="108" spans="2:27" x14ac:dyDescent="0.2">
      <c r="V108" s="861"/>
    </row>
    <row r="109" spans="2:27" x14ac:dyDescent="0.2">
      <c r="V109" s="861"/>
    </row>
    <row r="110" spans="2:27" x14ac:dyDescent="0.2">
      <c r="V110" s="861"/>
    </row>
    <row r="111" spans="2:27" x14ac:dyDescent="0.2">
      <c r="E111" s="762"/>
      <c r="V111" s="861"/>
    </row>
    <row r="112" spans="2:27" x14ac:dyDescent="0.2">
      <c r="E112" s="762"/>
      <c r="G112" s="762"/>
    </row>
    <row r="113" spans="5:22" ht="15.75" x14ac:dyDescent="0.25">
      <c r="E113" s="762"/>
      <c r="G113" s="762"/>
      <c r="J113" s="762"/>
      <c r="V113" s="856"/>
    </row>
    <row r="114" spans="5:22" x14ac:dyDescent="0.2">
      <c r="E114" s="762"/>
      <c r="G114" s="762"/>
      <c r="J114" s="762"/>
    </row>
    <row r="115" spans="5:22" x14ac:dyDescent="0.2">
      <c r="E115" s="762"/>
      <c r="J115" s="762"/>
    </row>
    <row r="116" spans="5:22" x14ac:dyDescent="0.2">
      <c r="E116" s="762"/>
    </row>
    <row r="119" spans="5:22" x14ac:dyDescent="0.2">
      <c r="E119" s="762"/>
    </row>
    <row r="120" spans="5:22" x14ac:dyDescent="0.2">
      <c r="E120" s="762"/>
      <c r="K120" s="859"/>
      <c r="L120" s="850"/>
    </row>
    <row r="121" spans="5:22" x14ac:dyDescent="0.2">
      <c r="E121" s="762"/>
      <c r="K121" s="859"/>
      <c r="L121" s="850"/>
    </row>
    <row r="122" spans="5:22" x14ac:dyDescent="0.2">
      <c r="K122" s="859"/>
      <c r="L122" s="850"/>
    </row>
    <row r="123" spans="5:22" x14ac:dyDescent="0.2">
      <c r="K123" s="859"/>
      <c r="L123" s="850"/>
    </row>
    <row r="124" spans="5:22" x14ac:dyDescent="0.2">
      <c r="K124" s="850"/>
      <c r="L124" s="851"/>
      <c r="M124" s="842"/>
      <c r="N124" s="842"/>
      <c r="O124" s="859"/>
      <c r="P124" s="850"/>
    </row>
    <row r="125" spans="5:22" x14ac:dyDescent="0.2">
      <c r="K125" s="842"/>
      <c r="L125" s="848"/>
      <c r="M125" s="842"/>
      <c r="N125" s="842"/>
      <c r="O125" s="842"/>
      <c r="P125" s="842"/>
    </row>
    <row r="126" spans="5:22" x14ac:dyDescent="0.2">
      <c r="K126" s="842"/>
      <c r="L126" s="848"/>
      <c r="M126" s="842"/>
      <c r="N126" s="842"/>
      <c r="O126" s="842"/>
      <c r="P126" s="842"/>
    </row>
    <row r="127" spans="5:22" x14ac:dyDescent="0.2">
      <c r="K127" s="842"/>
      <c r="L127" s="848"/>
      <c r="M127" s="842"/>
      <c r="N127" s="842"/>
      <c r="O127" s="842"/>
      <c r="P127" s="842"/>
    </row>
    <row r="128" spans="5:22" x14ac:dyDescent="0.2">
      <c r="K128" s="842"/>
      <c r="L128" s="848"/>
      <c r="M128" s="842"/>
      <c r="N128" s="842"/>
      <c r="O128" s="842"/>
      <c r="P128" s="842"/>
    </row>
    <row r="129" spans="11:16" x14ac:dyDescent="0.2">
      <c r="K129" s="842"/>
      <c r="L129" s="848"/>
      <c r="M129" s="842"/>
      <c r="N129" s="842"/>
      <c r="O129" s="842"/>
      <c r="P129" s="842"/>
    </row>
    <row r="130" spans="11:16" x14ac:dyDescent="0.2">
      <c r="K130" s="842"/>
      <c r="L130" s="848"/>
      <c r="M130" s="842"/>
      <c r="N130" s="842"/>
      <c r="O130" s="842"/>
      <c r="P130" s="842"/>
    </row>
  </sheetData>
  <mergeCells count="35">
    <mergeCell ref="K16:V16"/>
    <mergeCell ref="K17:L17"/>
    <mergeCell ref="B1:E1"/>
    <mergeCell ref="H1:I1"/>
    <mergeCell ref="K1:V1"/>
    <mergeCell ref="B2:B3"/>
    <mergeCell ref="C2:D2"/>
    <mergeCell ref="E2:E3"/>
    <mergeCell ref="K2:L2"/>
    <mergeCell ref="N2:O2"/>
    <mergeCell ref="Q2:R2"/>
    <mergeCell ref="T2:U2"/>
    <mergeCell ref="N17:O17"/>
    <mergeCell ref="Q17:R17"/>
    <mergeCell ref="T17:U17"/>
    <mergeCell ref="B37:B38"/>
    <mergeCell ref="C37:C38"/>
    <mergeCell ref="D37:D38"/>
    <mergeCell ref="E37:E38"/>
    <mergeCell ref="K32:L32"/>
    <mergeCell ref="N32:O32"/>
    <mergeCell ref="Q32:R32"/>
    <mergeCell ref="T32:U32"/>
    <mergeCell ref="K47:L47"/>
    <mergeCell ref="K77:L77"/>
    <mergeCell ref="N77:O77"/>
    <mergeCell ref="Q77:R77"/>
    <mergeCell ref="T77:U77"/>
    <mergeCell ref="Q47:R47"/>
    <mergeCell ref="T47:U47"/>
    <mergeCell ref="K62:L62"/>
    <mergeCell ref="N62:O62"/>
    <mergeCell ref="Q62:R62"/>
    <mergeCell ref="T62:U62"/>
    <mergeCell ref="N47:O4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107"/>
  <sheetViews>
    <sheetView topLeftCell="A59" workbookViewId="0">
      <selection activeCell="B76" sqref="B76"/>
    </sheetView>
  </sheetViews>
  <sheetFormatPr defaultRowHeight="12.75" x14ac:dyDescent="0.2"/>
  <cols>
    <col min="1" max="1" width="14.28515625" style="464" bestFit="1" customWidth="1"/>
    <col min="2" max="3" width="11" style="464" bestFit="1" customWidth="1"/>
    <col min="4" max="4" width="11.7109375" style="464" customWidth="1"/>
    <col min="5" max="5" width="10.85546875" style="464" customWidth="1"/>
    <col min="6" max="6" width="5.85546875" style="634" customWidth="1"/>
    <col min="7" max="8" width="13.28515625" style="464" customWidth="1"/>
    <col min="9" max="9" width="1.28515625" style="464" customWidth="1"/>
    <col min="10" max="10" width="9.5703125" style="464" bestFit="1" customWidth="1"/>
    <col min="11" max="11" width="9.140625" style="464"/>
    <col min="12" max="12" width="1.28515625" style="464" customWidth="1"/>
    <col min="13" max="14" width="9.140625" style="464"/>
    <col min="15" max="15" width="1.28515625" style="464" customWidth="1"/>
    <col min="16" max="17" width="9.140625" style="464"/>
    <col min="18" max="18" width="1.28515625" style="464" customWidth="1"/>
    <col min="19" max="20" width="9.140625" style="464"/>
    <col min="21" max="21" width="1.28515625" style="464" customWidth="1"/>
    <col min="22" max="23" width="9.140625" style="464"/>
    <col min="24" max="24" width="1.28515625" style="464" customWidth="1"/>
    <col min="25" max="25" width="9.140625" style="464"/>
    <col min="26" max="26" width="9.140625" style="464" customWidth="1"/>
    <col min="27" max="27" width="1.5703125" style="464" customWidth="1"/>
    <col min="28" max="16384" width="9.140625" style="464"/>
  </cols>
  <sheetData>
    <row r="1" spans="1:26" ht="16.5" thickBot="1" x14ac:dyDescent="0.3">
      <c r="A1" s="1360" t="s">
        <v>76</v>
      </c>
      <c r="B1" s="1361"/>
      <c r="C1" s="1361"/>
      <c r="D1" s="1362"/>
      <c r="E1" s="462"/>
      <c r="F1" s="514"/>
      <c r="G1" s="1394" t="s">
        <v>80</v>
      </c>
      <c r="H1" s="1395"/>
      <c r="I1" s="463"/>
      <c r="J1" s="1402" t="s">
        <v>59</v>
      </c>
      <c r="K1" s="1403"/>
      <c r="L1" s="1403"/>
      <c r="M1" s="1403"/>
      <c r="N1" s="1403"/>
      <c r="O1" s="1403"/>
      <c r="P1" s="1403"/>
      <c r="Q1" s="1403"/>
      <c r="R1" s="1403"/>
      <c r="S1" s="1403"/>
      <c r="T1" s="1403"/>
      <c r="U1" s="1404"/>
    </row>
    <row r="2" spans="1:26" ht="12.75" customHeight="1" thickBot="1" x14ac:dyDescent="0.3">
      <c r="A2" s="1396" t="s">
        <v>20</v>
      </c>
      <c r="B2" s="1398" t="s">
        <v>21</v>
      </c>
      <c r="C2" s="1399"/>
      <c r="D2" s="1400" t="s">
        <v>22</v>
      </c>
      <c r="E2" s="462"/>
      <c r="F2" s="514"/>
      <c r="G2" s="465" t="s">
        <v>27</v>
      </c>
      <c r="H2" s="466" t="s">
        <v>28</v>
      </c>
      <c r="I2" s="463"/>
      <c r="J2" s="1390" t="s">
        <v>68</v>
      </c>
      <c r="K2" s="1387"/>
      <c r="L2" s="736"/>
      <c r="M2" s="1386" t="s">
        <v>69</v>
      </c>
      <c r="N2" s="1387"/>
      <c r="O2" s="736"/>
      <c r="P2" s="1386" t="s">
        <v>70</v>
      </c>
      <c r="Q2" s="1387"/>
      <c r="R2" s="736"/>
      <c r="S2" s="1388">
        <v>2016</v>
      </c>
      <c r="T2" s="1389"/>
      <c r="U2" s="737"/>
    </row>
    <row r="3" spans="1:26" ht="13.5" customHeight="1" thickBot="1" x14ac:dyDescent="0.3">
      <c r="A3" s="1397"/>
      <c r="B3" s="469" t="s">
        <v>23</v>
      </c>
      <c r="C3" s="694" t="s">
        <v>24</v>
      </c>
      <c r="D3" s="1401"/>
      <c r="E3" s="462"/>
      <c r="F3" s="514"/>
      <c r="G3" s="701" t="s">
        <v>0</v>
      </c>
      <c r="H3" s="702">
        <f>D9</f>
        <v>13.5</v>
      </c>
      <c r="I3" s="463"/>
      <c r="J3" s="473" t="s">
        <v>48</v>
      </c>
      <c r="K3" s="474" t="s">
        <v>49</v>
      </c>
      <c r="L3" s="475"/>
      <c r="M3" s="476" t="s">
        <v>48</v>
      </c>
      <c r="N3" s="474" t="s">
        <v>49</v>
      </c>
      <c r="O3" s="475"/>
      <c r="P3" s="476" t="s">
        <v>48</v>
      </c>
      <c r="Q3" s="474" t="s">
        <v>49</v>
      </c>
      <c r="R3" s="475"/>
      <c r="S3" s="476" t="s">
        <v>48</v>
      </c>
      <c r="T3" s="474" t="s">
        <v>49</v>
      </c>
      <c r="U3" s="738"/>
    </row>
    <row r="4" spans="1:26" ht="15.75" customHeight="1" x14ac:dyDescent="0.25">
      <c r="A4" s="633">
        <v>41643</v>
      </c>
      <c r="B4" s="542">
        <v>0.29166666666666669</v>
      </c>
      <c r="C4" s="542">
        <v>0.375</v>
      </c>
      <c r="D4" s="543">
        <v>2</v>
      </c>
      <c r="E4" s="462"/>
      <c r="F4" s="514"/>
      <c r="G4" s="667" t="s">
        <v>1</v>
      </c>
      <c r="H4" s="482">
        <f>D15</f>
        <v>15</v>
      </c>
      <c r="I4" s="463"/>
      <c r="J4" s="483">
        <v>41299</v>
      </c>
      <c r="K4" s="484" t="s">
        <v>43</v>
      </c>
      <c r="L4" s="485"/>
      <c r="M4" s="486">
        <v>41646</v>
      </c>
      <c r="N4" s="484" t="s">
        <v>43</v>
      </c>
      <c r="O4" s="485"/>
      <c r="P4" s="486"/>
      <c r="Q4" s="484"/>
      <c r="R4" s="485"/>
      <c r="S4" s="486"/>
      <c r="T4" s="484"/>
      <c r="U4" s="739"/>
    </row>
    <row r="5" spans="1:26" ht="15.75" customHeight="1" x14ac:dyDescent="0.25">
      <c r="A5" s="661">
        <v>41646</v>
      </c>
      <c r="B5" s="600">
        <v>0.25</v>
      </c>
      <c r="C5" s="600">
        <v>0.41666666666666669</v>
      </c>
      <c r="D5" s="632">
        <v>4</v>
      </c>
      <c r="E5" s="703" t="s">
        <v>54</v>
      </c>
      <c r="F5" s="514"/>
      <c r="G5" s="667" t="s">
        <v>2</v>
      </c>
      <c r="H5" s="482">
        <f>D18</f>
        <v>3</v>
      </c>
      <c r="I5" s="463"/>
      <c r="J5" s="492">
        <v>41323</v>
      </c>
      <c r="K5" s="484" t="s">
        <v>43</v>
      </c>
      <c r="L5" s="485"/>
      <c r="M5" s="494">
        <v>41682</v>
      </c>
      <c r="N5" s="493" t="s">
        <v>50</v>
      </c>
      <c r="O5" s="485"/>
      <c r="P5" s="494"/>
      <c r="Q5" s="493"/>
      <c r="R5" s="485"/>
      <c r="S5" s="495"/>
      <c r="T5" s="496"/>
      <c r="U5" s="740"/>
    </row>
    <row r="6" spans="1:26" ht="15.75" customHeight="1" x14ac:dyDescent="0.25">
      <c r="A6" s="633">
        <v>41647</v>
      </c>
      <c r="B6" s="546">
        <v>0.25</v>
      </c>
      <c r="C6" s="546">
        <v>0.33333333333333331</v>
      </c>
      <c r="D6" s="647">
        <v>2</v>
      </c>
      <c r="E6" s="462"/>
      <c r="F6" s="514"/>
      <c r="G6" s="667" t="s">
        <v>3</v>
      </c>
      <c r="H6" s="482">
        <f>D23</f>
        <v>4.5</v>
      </c>
      <c r="I6" s="463"/>
      <c r="J6" s="492">
        <v>41337</v>
      </c>
      <c r="K6" s="484" t="s">
        <v>43</v>
      </c>
      <c r="L6" s="485"/>
      <c r="M6" s="494">
        <v>41702</v>
      </c>
      <c r="N6" s="493" t="s">
        <v>43</v>
      </c>
      <c r="O6" s="485"/>
      <c r="P6" s="494"/>
      <c r="Q6" s="493"/>
      <c r="R6" s="485"/>
      <c r="S6" s="495"/>
      <c r="T6" s="496"/>
      <c r="U6" s="740"/>
    </row>
    <row r="7" spans="1:26" ht="15.75" customHeight="1" x14ac:dyDescent="0.25">
      <c r="A7" s="633">
        <v>41663</v>
      </c>
      <c r="B7" s="546">
        <v>0.25</v>
      </c>
      <c r="C7" s="546">
        <v>0.35416666666666669</v>
      </c>
      <c r="D7" s="647">
        <v>2.5</v>
      </c>
      <c r="E7" s="462"/>
      <c r="F7" s="514"/>
      <c r="G7" s="667" t="s">
        <v>29</v>
      </c>
      <c r="H7" s="482">
        <f>D32</f>
        <v>23.25</v>
      </c>
      <c r="I7" s="463"/>
      <c r="J7" s="492">
        <v>41368</v>
      </c>
      <c r="K7" s="493" t="s">
        <v>74</v>
      </c>
      <c r="L7" s="485"/>
      <c r="M7" s="494">
        <v>41746</v>
      </c>
      <c r="N7" s="493" t="s">
        <v>43</v>
      </c>
      <c r="O7" s="485"/>
      <c r="P7" s="494"/>
      <c r="Q7" s="493"/>
      <c r="R7" s="485"/>
      <c r="S7" s="495"/>
      <c r="T7" s="496"/>
      <c r="U7" s="740"/>
    </row>
    <row r="8" spans="1:26" ht="15.75" customHeight="1" x14ac:dyDescent="0.25">
      <c r="A8" s="643">
        <v>41669</v>
      </c>
      <c r="B8" s="546">
        <v>0.25</v>
      </c>
      <c r="C8" s="546">
        <v>0.375</v>
      </c>
      <c r="D8" s="647">
        <v>3</v>
      </c>
      <c r="F8" s="514"/>
      <c r="G8" s="667" t="s">
        <v>5</v>
      </c>
      <c r="H8" s="482">
        <f>D41</f>
        <v>20.5</v>
      </c>
      <c r="I8" s="463"/>
      <c r="J8" s="492">
        <v>41424</v>
      </c>
      <c r="K8" s="493" t="s">
        <v>40</v>
      </c>
      <c r="L8" s="485"/>
      <c r="M8" s="494">
        <v>41787</v>
      </c>
      <c r="N8" s="493" t="s">
        <v>39</v>
      </c>
      <c r="O8" s="485"/>
      <c r="P8" s="494"/>
      <c r="Q8" s="493"/>
      <c r="R8" s="485"/>
      <c r="S8" s="494"/>
      <c r="T8" s="496"/>
      <c r="U8" s="739"/>
    </row>
    <row r="9" spans="1:26" ht="15.75" customHeight="1" thickBot="1" x14ac:dyDescent="0.3">
      <c r="A9" s="499" t="s">
        <v>0</v>
      </c>
      <c r="B9" s="500">
        <f>COUNT(A4:A8)</f>
        <v>5</v>
      </c>
      <c r="C9" s="501" t="s">
        <v>25</v>
      </c>
      <c r="D9" s="502">
        <f>SUM(D4:D8)</f>
        <v>13.5</v>
      </c>
      <c r="E9" s="462"/>
      <c r="F9" s="514"/>
      <c r="G9" s="667" t="s">
        <v>6</v>
      </c>
      <c r="H9" s="482">
        <f>D46</f>
        <v>12.33</v>
      </c>
      <c r="I9" s="463"/>
      <c r="J9" s="492">
        <v>41438</v>
      </c>
      <c r="K9" s="493" t="s">
        <v>42</v>
      </c>
      <c r="L9" s="485"/>
      <c r="M9" s="724">
        <v>41809</v>
      </c>
      <c r="N9" s="725" t="s">
        <v>42</v>
      </c>
      <c r="O9" s="485"/>
      <c r="P9" s="494"/>
      <c r="Q9" s="493"/>
      <c r="R9" s="485"/>
      <c r="S9" s="494"/>
      <c r="T9" s="493"/>
      <c r="U9" s="739"/>
    </row>
    <row r="10" spans="1:26" ht="15.75" customHeight="1" thickBot="1" x14ac:dyDescent="0.3">
      <c r="A10" s="503"/>
      <c r="B10" s="504"/>
      <c r="C10" s="504"/>
      <c r="D10" s="505"/>
      <c r="E10" s="462"/>
      <c r="F10" s="514"/>
      <c r="G10" s="667" t="s">
        <v>7</v>
      </c>
      <c r="H10" s="482">
        <f>D57</f>
        <v>32.75</v>
      </c>
      <c r="I10" s="463"/>
      <c r="J10" s="492">
        <v>41471</v>
      </c>
      <c r="K10" s="493" t="s">
        <v>39</v>
      </c>
      <c r="L10" s="485"/>
      <c r="M10" s="494">
        <v>41822</v>
      </c>
      <c r="N10" s="493" t="s">
        <v>39</v>
      </c>
      <c r="O10" s="485"/>
      <c r="P10" s="494"/>
      <c r="Q10" s="493"/>
      <c r="R10" s="485"/>
      <c r="S10" s="494"/>
      <c r="T10" s="496"/>
      <c r="U10" s="739"/>
    </row>
    <row r="11" spans="1:26" ht="15.75" customHeight="1" x14ac:dyDescent="0.25">
      <c r="A11" s="1414">
        <v>41681</v>
      </c>
      <c r="B11" s="519">
        <v>0.41666666666666669</v>
      </c>
      <c r="C11" s="519">
        <v>0.64583333333333337</v>
      </c>
      <c r="D11" s="520">
        <v>5.5</v>
      </c>
      <c r="E11" s="704"/>
      <c r="F11" s="514"/>
      <c r="G11" s="667" t="s">
        <v>8</v>
      </c>
      <c r="H11" s="482">
        <f>D62</f>
        <v>7.5</v>
      </c>
      <c r="I11" s="463"/>
      <c r="J11" s="492">
        <v>41498</v>
      </c>
      <c r="K11" s="493" t="s">
        <v>42</v>
      </c>
      <c r="L11" s="485"/>
      <c r="M11" s="494">
        <v>41873</v>
      </c>
      <c r="N11" s="725" t="s">
        <v>42</v>
      </c>
      <c r="O11" s="485"/>
      <c r="P11" s="494"/>
      <c r="Q11" s="493"/>
      <c r="R11" s="485"/>
      <c r="S11" s="494"/>
      <c r="T11" s="496"/>
      <c r="U11" s="739"/>
    </row>
    <row r="12" spans="1:26" ht="15.75" customHeight="1" x14ac:dyDescent="0.25">
      <c r="A12" s="1415"/>
      <c r="B12" s="521">
        <v>0.72916666666666663</v>
      </c>
      <c r="C12" s="521">
        <v>0.8125</v>
      </c>
      <c r="D12" s="522">
        <v>2</v>
      </c>
      <c r="E12" s="704"/>
      <c r="F12" s="514"/>
      <c r="G12" s="667" t="s">
        <v>9</v>
      </c>
      <c r="H12" s="482">
        <f>D76</f>
        <v>25.58</v>
      </c>
      <c r="I12" s="463"/>
      <c r="J12" s="492">
        <v>41527</v>
      </c>
      <c r="K12" s="493" t="s">
        <v>39</v>
      </c>
      <c r="L12" s="485"/>
      <c r="M12" s="494">
        <v>41884</v>
      </c>
      <c r="N12" s="493" t="s">
        <v>51</v>
      </c>
      <c r="O12" s="485"/>
      <c r="P12" s="494"/>
      <c r="Q12" s="493"/>
      <c r="R12" s="485"/>
      <c r="S12" s="494"/>
      <c r="T12" s="496"/>
      <c r="U12" s="739"/>
    </row>
    <row r="13" spans="1:26" ht="15.75" customHeight="1" x14ac:dyDescent="0.25">
      <c r="A13" s="1416">
        <v>41682</v>
      </c>
      <c r="B13" s="600">
        <v>0.25</v>
      </c>
      <c r="C13" s="600">
        <v>0.52083333333333337</v>
      </c>
      <c r="D13" s="632">
        <v>6.5</v>
      </c>
      <c r="E13" s="1410" t="s">
        <v>77</v>
      </c>
      <c r="G13" s="667" t="s">
        <v>10</v>
      </c>
      <c r="H13" s="482">
        <f>D81</f>
        <v>7</v>
      </c>
      <c r="I13" s="463"/>
      <c r="J13" s="492">
        <v>41551</v>
      </c>
      <c r="K13" s="493" t="s">
        <v>39</v>
      </c>
      <c r="L13" s="485"/>
      <c r="M13" s="494">
        <v>41920</v>
      </c>
      <c r="N13" s="493" t="s">
        <v>40</v>
      </c>
      <c r="O13" s="485"/>
      <c r="P13" s="494"/>
      <c r="Q13" s="493"/>
      <c r="R13" s="485"/>
      <c r="S13" s="494"/>
      <c r="T13" s="493"/>
      <c r="U13" s="739"/>
    </row>
    <row r="14" spans="1:26" ht="15.75" customHeight="1" x14ac:dyDescent="0.25">
      <c r="A14" s="1417"/>
      <c r="B14" s="600">
        <v>0.75</v>
      </c>
      <c r="C14" s="600">
        <v>0.79166666666666663</v>
      </c>
      <c r="D14" s="632">
        <v>1</v>
      </c>
      <c r="E14" s="1410"/>
      <c r="F14" s="514"/>
      <c r="G14" s="667" t="s">
        <v>11</v>
      </c>
      <c r="H14" s="482">
        <f>D85</f>
        <v>4</v>
      </c>
      <c r="I14" s="463"/>
      <c r="J14" s="492">
        <v>41603</v>
      </c>
      <c r="K14" s="484" t="s">
        <v>43</v>
      </c>
      <c r="L14" s="485"/>
      <c r="M14" s="494">
        <v>41962</v>
      </c>
      <c r="N14" s="493" t="s">
        <v>43</v>
      </c>
      <c r="O14" s="485"/>
      <c r="P14" s="494"/>
      <c r="Q14" s="493"/>
      <c r="R14" s="485"/>
      <c r="S14" s="494"/>
      <c r="T14" s="493"/>
      <c r="U14" s="739"/>
    </row>
    <row r="15" spans="1:26" ht="15.75" customHeight="1" thickBot="1" x14ac:dyDescent="0.3">
      <c r="A15" s="510" t="s">
        <v>1</v>
      </c>
      <c r="B15" s="511">
        <f>COUNT(A11:A14)</f>
        <v>2</v>
      </c>
      <c r="C15" s="512" t="s">
        <v>25</v>
      </c>
      <c r="D15" s="513">
        <f>SUM(D11:D14)</f>
        <v>15</v>
      </c>
      <c r="E15" s="705"/>
      <c r="G15" s="668" t="s">
        <v>30</v>
      </c>
      <c r="H15" s="524">
        <f>SUM(H3:H14)</f>
        <v>168.90999999999997</v>
      </c>
      <c r="I15" s="463"/>
      <c r="J15" s="525">
        <v>41633</v>
      </c>
      <c r="K15" s="526" t="s">
        <v>43</v>
      </c>
      <c r="L15" s="527"/>
      <c r="M15" s="528">
        <v>41985</v>
      </c>
      <c r="N15" s="554" t="s">
        <v>43</v>
      </c>
      <c r="O15" s="527"/>
      <c r="P15" s="528"/>
      <c r="Q15" s="526"/>
      <c r="R15" s="527"/>
      <c r="S15" s="528"/>
      <c r="T15" s="554"/>
      <c r="U15" s="741"/>
    </row>
    <row r="16" spans="1:26" ht="15.75" customHeight="1" thickBot="1" x14ac:dyDescent="0.3">
      <c r="A16" s="503"/>
      <c r="B16" s="504"/>
      <c r="C16" s="504"/>
      <c r="D16" s="505"/>
      <c r="E16" s="705"/>
      <c r="F16" s="514"/>
      <c r="G16" s="462"/>
      <c r="H16" s="462"/>
      <c r="I16" s="463"/>
      <c r="J16" s="730"/>
      <c r="K16" s="728"/>
      <c r="L16" s="729"/>
      <c r="M16" s="728"/>
      <c r="N16" s="728"/>
      <c r="O16" s="729"/>
      <c r="P16" s="728"/>
      <c r="Q16" s="728"/>
      <c r="R16" s="729"/>
      <c r="S16" s="728"/>
      <c r="T16" s="728"/>
      <c r="U16" s="729"/>
      <c r="V16" s="685"/>
      <c r="W16" s="686"/>
      <c r="X16" s="686"/>
      <c r="Y16" s="685"/>
      <c r="Z16" s="687"/>
    </row>
    <row r="17" spans="1:38" ht="15.75" customHeight="1" x14ac:dyDescent="0.25">
      <c r="A17" s="644">
        <v>41702</v>
      </c>
      <c r="B17" s="489">
        <v>0.25</v>
      </c>
      <c r="C17" s="489">
        <v>0.375</v>
      </c>
      <c r="D17" s="490">
        <v>3</v>
      </c>
      <c r="E17" s="703" t="s">
        <v>54</v>
      </c>
      <c r="G17" s="539"/>
      <c r="H17" s="539"/>
      <c r="I17" s="463"/>
      <c r="J17" s="1390" t="s">
        <v>58</v>
      </c>
      <c r="K17" s="1387"/>
      <c r="L17" s="736"/>
      <c r="M17" s="1388">
        <v>2010</v>
      </c>
      <c r="N17" s="1389"/>
      <c r="O17" s="742"/>
      <c r="P17" s="1388">
        <v>2011</v>
      </c>
      <c r="Q17" s="1389"/>
      <c r="R17" s="742"/>
      <c r="S17" s="1388">
        <v>2012</v>
      </c>
      <c r="T17" s="1393"/>
      <c r="U17" s="743"/>
    </row>
    <row r="18" spans="1:38" ht="15.75" customHeight="1" thickBot="1" x14ac:dyDescent="0.3">
      <c r="A18" s="499" t="s">
        <v>2</v>
      </c>
      <c r="B18" s="500">
        <f>COUNT(A17:A17)</f>
        <v>1</v>
      </c>
      <c r="C18" s="517" t="s">
        <v>25</v>
      </c>
      <c r="D18" s="502">
        <f>SUM(D17:D17)</f>
        <v>3</v>
      </c>
      <c r="E18" s="706"/>
      <c r="F18" s="548"/>
      <c r="G18" s="539"/>
      <c r="H18" s="539"/>
      <c r="I18" s="463"/>
      <c r="J18" s="473" t="s">
        <v>48</v>
      </c>
      <c r="K18" s="474" t="s">
        <v>49</v>
      </c>
      <c r="L18" s="475"/>
      <c r="M18" s="476" t="s">
        <v>48</v>
      </c>
      <c r="N18" s="474" t="s">
        <v>49</v>
      </c>
      <c r="O18" s="475"/>
      <c r="P18" s="476" t="s">
        <v>48</v>
      </c>
      <c r="Q18" s="474" t="s">
        <v>49</v>
      </c>
      <c r="R18" s="475"/>
      <c r="S18" s="476" t="s">
        <v>48</v>
      </c>
      <c r="T18" s="673" t="s">
        <v>49</v>
      </c>
      <c r="U18" s="744"/>
    </row>
    <row r="19" spans="1:38" ht="15.75" customHeight="1" x14ac:dyDescent="0.25">
      <c r="A19" s="503"/>
      <c r="B19" s="504"/>
      <c r="C19" s="518"/>
      <c r="D19" s="505"/>
      <c r="E19" s="704"/>
      <c r="F19" s="514"/>
      <c r="G19" s="539"/>
      <c r="H19" s="539"/>
      <c r="I19" s="463"/>
      <c r="J19" s="483">
        <v>39829</v>
      </c>
      <c r="K19" s="484" t="s">
        <v>43</v>
      </c>
      <c r="L19" s="485"/>
      <c r="M19" s="486">
        <v>40189</v>
      </c>
      <c r="N19" s="484" t="s">
        <v>43</v>
      </c>
      <c r="O19" s="485"/>
      <c r="P19" s="486">
        <v>40557</v>
      </c>
      <c r="Q19" s="484" t="s">
        <v>43</v>
      </c>
      <c r="R19" s="485"/>
      <c r="S19" s="486">
        <v>40912</v>
      </c>
      <c r="T19" s="674" t="s">
        <v>43</v>
      </c>
      <c r="U19" s="745"/>
    </row>
    <row r="20" spans="1:38" ht="15.75" customHeight="1" x14ac:dyDescent="0.25">
      <c r="A20" s="1411">
        <v>41745</v>
      </c>
      <c r="B20" s="521">
        <v>0.25</v>
      </c>
      <c r="C20" s="521">
        <v>0.33333333333333331</v>
      </c>
      <c r="D20" s="522">
        <v>2</v>
      </c>
      <c r="E20" s="704"/>
      <c r="F20" s="514"/>
      <c r="G20" s="539"/>
      <c r="H20" s="539"/>
      <c r="I20" s="463"/>
      <c r="J20" s="492">
        <v>39849</v>
      </c>
      <c r="K20" s="493" t="s">
        <v>43</v>
      </c>
      <c r="L20" s="485"/>
      <c r="M20" s="495">
        <v>40210</v>
      </c>
      <c r="N20" s="496" t="s">
        <v>43</v>
      </c>
      <c r="O20" s="497"/>
      <c r="P20" s="495">
        <v>40585</v>
      </c>
      <c r="Q20" s="493" t="s">
        <v>43</v>
      </c>
      <c r="R20" s="497"/>
      <c r="S20" s="495">
        <v>40952</v>
      </c>
      <c r="T20" s="675" t="s">
        <v>43</v>
      </c>
      <c r="U20" s="746"/>
    </row>
    <row r="21" spans="1:38" ht="15.75" customHeight="1" x14ac:dyDescent="0.25">
      <c r="A21" s="1412"/>
      <c r="B21" s="521">
        <v>0.35416666666666669</v>
      </c>
      <c r="C21" s="521">
        <v>0.375</v>
      </c>
      <c r="D21" s="522">
        <v>0.5</v>
      </c>
      <c r="E21" s="706"/>
      <c r="F21" s="548"/>
      <c r="G21" s="539"/>
      <c r="H21" s="539"/>
      <c r="I21" s="463"/>
      <c r="J21" s="492">
        <v>39876</v>
      </c>
      <c r="K21" s="493" t="s">
        <v>38</v>
      </c>
      <c r="L21" s="485"/>
      <c r="M21" s="495">
        <v>40239</v>
      </c>
      <c r="N21" s="496" t="s">
        <v>53</v>
      </c>
      <c r="O21" s="497"/>
      <c r="P21" s="495">
        <v>40631</v>
      </c>
      <c r="Q21" s="493" t="s">
        <v>43</v>
      </c>
      <c r="R21" s="497"/>
      <c r="S21" s="495">
        <v>40974</v>
      </c>
      <c r="T21" s="675" t="s">
        <v>43</v>
      </c>
      <c r="U21" s="746"/>
    </row>
    <row r="22" spans="1:38" ht="15.75" customHeight="1" x14ac:dyDescent="0.25">
      <c r="A22" s="532">
        <v>41746</v>
      </c>
      <c r="B22" s="521">
        <v>0.25</v>
      </c>
      <c r="C22" s="521">
        <v>0.33333333333333331</v>
      </c>
      <c r="D22" s="522">
        <v>2</v>
      </c>
      <c r="E22" s="703" t="s">
        <v>54</v>
      </c>
      <c r="F22" s="548"/>
      <c r="G22" s="462"/>
      <c r="H22" s="462"/>
      <c r="I22" s="463"/>
      <c r="J22" s="492">
        <v>39930</v>
      </c>
      <c r="K22" s="493" t="s">
        <v>39</v>
      </c>
      <c r="L22" s="485"/>
      <c r="M22" s="495">
        <v>40274</v>
      </c>
      <c r="N22" s="496" t="s">
        <v>39</v>
      </c>
      <c r="O22" s="497"/>
      <c r="P22" s="495">
        <v>40660</v>
      </c>
      <c r="Q22" s="496" t="s">
        <v>39</v>
      </c>
      <c r="R22" s="497"/>
      <c r="S22" s="495">
        <v>41016</v>
      </c>
      <c r="T22" s="676" t="s">
        <v>39</v>
      </c>
      <c r="U22" s="747"/>
    </row>
    <row r="23" spans="1:38" ht="15.75" customHeight="1" thickBot="1" x14ac:dyDescent="0.3">
      <c r="A23" s="499" t="s">
        <v>3</v>
      </c>
      <c r="B23" s="500">
        <f>COUNT(A20:A22)</f>
        <v>2</v>
      </c>
      <c r="C23" s="517" t="s">
        <v>25</v>
      </c>
      <c r="D23" s="502">
        <f>SUM(D20:D22)</f>
        <v>4.5</v>
      </c>
      <c r="E23" s="706"/>
      <c r="F23" s="548"/>
      <c r="G23" s="462"/>
      <c r="H23" s="462"/>
      <c r="I23" s="463"/>
      <c r="J23" s="492">
        <v>39962</v>
      </c>
      <c r="K23" s="493" t="s">
        <v>39</v>
      </c>
      <c r="L23" s="485"/>
      <c r="M23" s="494">
        <v>40325</v>
      </c>
      <c r="N23" s="496" t="s">
        <v>39</v>
      </c>
      <c r="O23" s="485"/>
      <c r="P23" s="494">
        <v>40694</v>
      </c>
      <c r="Q23" s="496" t="s">
        <v>39</v>
      </c>
      <c r="R23" s="485"/>
      <c r="S23" s="494">
        <v>41032</v>
      </c>
      <c r="T23" s="676" t="s">
        <v>39</v>
      </c>
      <c r="U23" s="747"/>
    </row>
    <row r="24" spans="1:38" ht="15.75" customHeight="1" thickBot="1" x14ac:dyDescent="0.3">
      <c r="A24" s="503"/>
      <c r="B24" s="504"/>
      <c r="C24" s="518"/>
      <c r="D24" s="505"/>
      <c r="E24" s="707"/>
      <c r="G24" s="462"/>
      <c r="H24" s="462"/>
      <c r="I24" s="463"/>
      <c r="J24" s="492">
        <v>39993</v>
      </c>
      <c r="K24" s="493" t="s">
        <v>39</v>
      </c>
      <c r="L24" s="485"/>
      <c r="M24" s="494">
        <v>40352</v>
      </c>
      <c r="N24" s="493" t="s">
        <v>42</v>
      </c>
      <c r="O24" s="485"/>
      <c r="P24" s="494">
        <v>40722</v>
      </c>
      <c r="Q24" s="493" t="s">
        <v>51</v>
      </c>
      <c r="R24" s="485"/>
      <c r="S24" s="494">
        <v>41089</v>
      </c>
      <c r="T24" s="675" t="s">
        <v>40</v>
      </c>
      <c r="U24" s="746"/>
    </row>
    <row r="25" spans="1:38" ht="15.75" customHeight="1" x14ac:dyDescent="0.25">
      <c r="A25" s="645">
        <v>41767</v>
      </c>
      <c r="B25" s="646">
        <v>0.64583333333333337</v>
      </c>
      <c r="C25" s="646">
        <v>0.77083333333333337</v>
      </c>
      <c r="D25" s="516">
        <v>3</v>
      </c>
      <c r="E25" s="707"/>
      <c r="F25" s="514"/>
      <c r="G25" s="462"/>
      <c r="H25" s="462"/>
      <c r="I25" s="463"/>
      <c r="J25" s="492">
        <v>40022</v>
      </c>
      <c r="K25" s="493" t="s">
        <v>42</v>
      </c>
      <c r="L25" s="485"/>
      <c r="M25" s="494">
        <v>40381</v>
      </c>
      <c r="N25" s="496" t="s">
        <v>39</v>
      </c>
      <c r="O25" s="485"/>
      <c r="P25" s="494">
        <v>40746</v>
      </c>
      <c r="Q25" s="493" t="s">
        <v>51</v>
      </c>
      <c r="R25" s="485"/>
      <c r="S25" s="494">
        <v>41116</v>
      </c>
      <c r="T25" s="676" t="s">
        <v>39</v>
      </c>
      <c r="U25" s="747"/>
    </row>
    <row r="26" spans="1:38" ht="15.75" customHeight="1" x14ac:dyDescent="0.25">
      <c r="A26" s="648">
        <v>41768</v>
      </c>
      <c r="B26" s="642">
        <v>0.60416666666666663</v>
      </c>
      <c r="C26" s="642">
        <v>0.75</v>
      </c>
      <c r="D26" s="547">
        <v>3.5</v>
      </c>
      <c r="E26" s="707"/>
      <c r="F26" s="514"/>
      <c r="G26" s="462"/>
      <c r="H26" s="462"/>
      <c r="I26" s="463"/>
      <c r="J26" s="492">
        <v>40035</v>
      </c>
      <c r="K26" s="493" t="s">
        <v>42</v>
      </c>
      <c r="L26" s="485"/>
      <c r="M26" s="494">
        <v>40401</v>
      </c>
      <c r="N26" s="496" t="s">
        <v>39</v>
      </c>
      <c r="O26" s="485"/>
      <c r="P26" s="494">
        <v>40759</v>
      </c>
      <c r="Q26" s="493" t="s">
        <v>42</v>
      </c>
      <c r="R26" s="485"/>
      <c r="S26" s="494">
        <v>41127</v>
      </c>
      <c r="T26" s="675" t="s">
        <v>42</v>
      </c>
      <c r="U26" s="746"/>
    </row>
    <row r="27" spans="1:38" ht="15.75" customHeight="1" x14ac:dyDescent="0.25">
      <c r="A27" s="712">
        <v>41771</v>
      </c>
      <c r="B27" s="713">
        <v>0.58333333333333337</v>
      </c>
      <c r="C27" s="713">
        <v>0.79166666666666663</v>
      </c>
      <c r="D27" s="714">
        <v>5</v>
      </c>
      <c r="E27" s="707"/>
      <c r="F27" s="514"/>
      <c r="G27" s="462"/>
      <c r="H27" s="462"/>
      <c r="I27" s="463"/>
      <c r="J27" s="492">
        <v>40080</v>
      </c>
      <c r="K27" s="493" t="s">
        <v>39</v>
      </c>
      <c r="L27" s="485"/>
      <c r="M27" s="494">
        <v>40422</v>
      </c>
      <c r="N27" s="496" t="s">
        <v>39</v>
      </c>
      <c r="O27" s="485"/>
      <c r="P27" s="494">
        <v>40800</v>
      </c>
      <c r="Q27" s="493" t="s">
        <v>39</v>
      </c>
      <c r="R27" s="485"/>
      <c r="S27" s="494">
        <v>41153</v>
      </c>
      <c r="T27" s="675" t="s">
        <v>42</v>
      </c>
      <c r="U27" s="746"/>
    </row>
    <row r="28" spans="1:38" ht="15.75" customHeight="1" x14ac:dyDescent="0.25">
      <c r="A28" s="648">
        <v>41772</v>
      </c>
      <c r="B28" s="642">
        <v>0.58333333333333337</v>
      </c>
      <c r="C28" s="642">
        <v>0.75</v>
      </c>
      <c r="D28" s="547">
        <v>4</v>
      </c>
      <c r="E28" s="707"/>
      <c r="F28" s="514"/>
      <c r="G28" s="462"/>
      <c r="H28" s="462"/>
      <c r="I28" s="463"/>
      <c r="J28" s="492">
        <v>40093</v>
      </c>
      <c r="K28" s="493" t="s">
        <v>39</v>
      </c>
      <c r="L28" s="485"/>
      <c r="M28" s="494">
        <v>40478</v>
      </c>
      <c r="N28" s="493" t="s">
        <v>53</v>
      </c>
      <c r="O28" s="485"/>
      <c r="P28" s="494">
        <v>40847</v>
      </c>
      <c r="Q28" s="493" t="s">
        <v>55</v>
      </c>
      <c r="R28" s="485"/>
      <c r="S28" s="494">
        <v>41185</v>
      </c>
      <c r="T28" s="675" t="s">
        <v>42</v>
      </c>
      <c r="U28" s="746"/>
    </row>
    <row r="29" spans="1:38" ht="15.75" customHeight="1" x14ac:dyDescent="0.25">
      <c r="A29" s="715">
        <v>41781</v>
      </c>
      <c r="B29" s="546">
        <v>0.6875</v>
      </c>
      <c r="C29" s="546">
        <v>0.71875</v>
      </c>
      <c r="D29" s="647">
        <v>0.75</v>
      </c>
      <c r="E29" s="707"/>
      <c r="F29" s="514"/>
      <c r="G29" s="462"/>
      <c r="H29" s="462"/>
      <c r="I29" s="463"/>
      <c r="J29" s="492">
        <v>40129</v>
      </c>
      <c r="K29" s="493" t="s">
        <v>53</v>
      </c>
      <c r="L29" s="485"/>
      <c r="M29" s="494">
        <v>40490</v>
      </c>
      <c r="N29" s="493" t="s">
        <v>53</v>
      </c>
      <c r="O29" s="485"/>
      <c r="P29" s="494">
        <v>40865</v>
      </c>
      <c r="Q29" s="493" t="s">
        <v>43</v>
      </c>
      <c r="R29" s="485"/>
      <c r="S29" s="494">
        <v>41242</v>
      </c>
      <c r="T29" s="675" t="s">
        <v>43</v>
      </c>
      <c r="U29" s="746"/>
    </row>
    <row r="30" spans="1:38" ht="15.75" customHeight="1" thickBot="1" x14ac:dyDescent="0.3">
      <c r="A30" s="720">
        <v>41786</v>
      </c>
      <c r="B30" s="713">
        <v>0.58333333333333337</v>
      </c>
      <c r="C30" s="713">
        <v>0.70833333333333337</v>
      </c>
      <c r="D30" s="714">
        <v>3</v>
      </c>
      <c r="E30" s="707"/>
      <c r="F30" s="514"/>
      <c r="G30" s="462"/>
      <c r="H30" s="462"/>
      <c r="I30" s="684"/>
      <c r="J30" s="525">
        <v>40168</v>
      </c>
      <c r="K30" s="526" t="s">
        <v>43</v>
      </c>
      <c r="L30" s="527"/>
      <c r="M30" s="528">
        <v>40892</v>
      </c>
      <c r="N30" s="554" t="s">
        <v>43</v>
      </c>
      <c r="O30" s="530"/>
      <c r="P30" s="528">
        <v>40896</v>
      </c>
      <c r="Q30" s="526" t="s">
        <v>43</v>
      </c>
      <c r="R30" s="530"/>
      <c r="S30" s="528">
        <v>41274</v>
      </c>
      <c r="T30" s="677" t="s">
        <v>43</v>
      </c>
      <c r="U30" s="748"/>
    </row>
    <row r="31" spans="1:38" ht="15.75" customHeight="1" thickBot="1" x14ac:dyDescent="0.3">
      <c r="A31" s="544">
        <v>41787</v>
      </c>
      <c r="B31" s="489">
        <v>0.58333333333333337</v>
      </c>
      <c r="C31" s="489">
        <v>0.75</v>
      </c>
      <c r="D31" s="490">
        <v>4</v>
      </c>
      <c r="E31" s="703" t="s">
        <v>52</v>
      </c>
      <c r="G31" s="553"/>
      <c r="H31" s="553"/>
      <c r="I31" s="463"/>
    </row>
    <row r="32" spans="1:38" ht="15.75" customHeight="1" thickBot="1" x14ac:dyDescent="0.3">
      <c r="A32" s="499" t="s">
        <v>4</v>
      </c>
      <c r="B32" s="500">
        <f>COUNT(A25:A31)</f>
        <v>7</v>
      </c>
      <c r="C32" s="517" t="s">
        <v>25</v>
      </c>
      <c r="D32" s="502">
        <f>SUM(D25:D31)</f>
        <v>23.25</v>
      </c>
      <c r="E32" s="707"/>
      <c r="G32" s="540"/>
      <c r="H32" s="556"/>
      <c r="I32" s="463"/>
      <c r="J32" s="1391">
        <v>2005</v>
      </c>
      <c r="K32" s="1389"/>
      <c r="L32" s="742"/>
      <c r="M32" s="1388">
        <v>2006</v>
      </c>
      <c r="N32" s="1392"/>
      <c r="O32" s="749"/>
      <c r="P32" s="1390" t="s">
        <v>56</v>
      </c>
      <c r="Q32" s="1387"/>
      <c r="R32" s="736"/>
      <c r="S32" s="1386" t="s">
        <v>57</v>
      </c>
      <c r="T32" s="1387"/>
      <c r="U32" s="743"/>
      <c r="AI32" s="350"/>
      <c r="AJ32" s="353"/>
      <c r="AK32" s="353"/>
      <c r="AL32" s="354"/>
    </row>
    <row r="33" spans="1:38" ht="15.75" customHeight="1" thickBot="1" x14ac:dyDescent="0.3">
      <c r="A33" s="503"/>
      <c r="B33" s="504"/>
      <c r="C33" s="518"/>
      <c r="D33" s="505"/>
      <c r="E33" s="708"/>
      <c r="G33" s="540"/>
      <c r="H33" s="556"/>
      <c r="I33" s="463"/>
      <c r="J33" s="473" t="s">
        <v>48</v>
      </c>
      <c r="K33" s="474" t="s">
        <v>49</v>
      </c>
      <c r="L33" s="475"/>
      <c r="M33" s="476" t="s">
        <v>48</v>
      </c>
      <c r="N33" s="477" t="s">
        <v>49</v>
      </c>
      <c r="O33" s="670"/>
      <c r="P33" s="473" t="s">
        <v>48</v>
      </c>
      <c r="Q33" s="474" t="s">
        <v>49</v>
      </c>
      <c r="R33" s="475"/>
      <c r="S33" s="476" t="s">
        <v>48</v>
      </c>
      <c r="T33" s="474" t="s">
        <v>49</v>
      </c>
      <c r="U33" s="738"/>
      <c r="AI33" s="350"/>
      <c r="AJ33" s="353"/>
      <c r="AK33" s="353"/>
      <c r="AL33" s="354"/>
    </row>
    <row r="34" spans="1:38" ht="15.75" customHeight="1" x14ac:dyDescent="0.25">
      <c r="A34" s="718">
        <v>41800</v>
      </c>
      <c r="B34" s="519">
        <v>0.58333333333333337</v>
      </c>
      <c r="C34" s="519">
        <v>0.79166666666666663</v>
      </c>
      <c r="D34" s="520">
        <v>5</v>
      </c>
      <c r="E34" s="708"/>
      <c r="G34" s="540"/>
      <c r="H34" s="557" t="s">
        <v>41</v>
      </c>
      <c r="I34" s="463"/>
      <c r="J34" s="483">
        <v>38376</v>
      </c>
      <c r="K34" s="484" t="s">
        <v>43</v>
      </c>
      <c r="L34" s="485"/>
      <c r="M34" s="486">
        <v>38744</v>
      </c>
      <c r="N34" s="487" t="s">
        <v>43</v>
      </c>
      <c r="O34" s="670"/>
      <c r="P34" s="483">
        <v>39111</v>
      </c>
      <c r="Q34" s="484" t="s">
        <v>43</v>
      </c>
      <c r="R34" s="485"/>
      <c r="S34" s="486">
        <v>39451</v>
      </c>
      <c r="T34" s="484" t="s">
        <v>43</v>
      </c>
      <c r="U34" s="739"/>
      <c r="AI34" s="350"/>
      <c r="AJ34" s="353"/>
      <c r="AK34" s="353"/>
      <c r="AL34" s="354"/>
    </row>
    <row r="35" spans="1:38" ht="15.75" customHeight="1" x14ac:dyDescent="0.25">
      <c r="A35" s="641">
        <v>41801</v>
      </c>
      <c r="B35" s="521">
        <v>0.58333333333333337</v>
      </c>
      <c r="C35" s="521">
        <v>0.66666666666666663</v>
      </c>
      <c r="D35" s="716">
        <v>2</v>
      </c>
      <c r="E35" s="708"/>
      <c r="G35" s="569"/>
      <c r="H35" s="561"/>
      <c r="I35" s="463"/>
      <c r="J35" s="750">
        <v>38019</v>
      </c>
      <c r="K35" s="496" t="s">
        <v>43</v>
      </c>
      <c r="L35" s="497"/>
      <c r="M35" s="495">
        <v>38758</v>
      </c>
      <c r="N35" s="498" t="s">
        <v>43</v>
      </c>
      <c r="O35" s="670"/>
      <c r="P35" s="492">
        <v>39119</v>
      </c>
      <c r="Q35" s="493" t="s">
        <v>43</v>
      </c>
      <c r="R35" s="485"/>
      <c r="S35" s="494">
        <v>39506</v>
      </c>
      <c r="T35" s="493" t="s">
        <v>43</v>
      </c>
      <c r="U35" s="739"/>
      <c r="AI35" s="350"/>
      <c r="AJ35" s="353"/>
      <c r="AK35" s="353"/>
      <c r="AL35" s="354"/>
    </row>
    <row r="36" spans="1:38" ht="15.75" customHeight="1" x14ac:dyDescent="0.25">
      <c r="A36" s="641">
        <v>41806</v>
      </c>
      <c r="B36" s="521">
        <v>0.69791666666666663</v>
      </c>
      <c r="C36" s="521">
        <v>0.75</v>
      </c>
      <c r="D36" s="716">
        <v>1.25</v>
      </c>
      <c r="E36" s="708"/>
      <c r="G36" s="569"/>
      <c r="H36" s="561"/>
      <c r="I36" s="463"/>
      <c r="J36" s="750">
        <v>38415</v>
      </c>
      <c r="K36" s="496" t="s">
        <v>38</v>
      </c>
      <c r="L36" s="497"/>
      <c r="M36" s="495">
        <v>38784</v>
      </c>
      <c r="N36" s="498" t="s">
        <v>38</v>
      </c>
      <c r="O36" s="670"/>
      <c r="P36" s="492">
        <v>39160</v>
      </c>
      <c r="Q36" s="493" t="s">
        <v>43</v>
      </c>
      <c r="R36" s="485"/>
      <c r="S36" s="494">
        <v>39517</v>
      </c>
      <c r="T36" s="493" t="s">
        <v>43</v>
      </c>
      <c r="U36" s="739"/>
      <c r="AI36" s="350"/>
      <c r="AJ36" s="353"/>
      <c r="AK36" s="353"/>
      <c r="AL36" s="354"/>
    </row>
    <row r="37" spans="1:38" ht="15.75" customHeight="1" x14ac:dyDescent="0.25">
      <c r="A37" s="722">
        <v>41807</v>
      </c>
      <c r="B37" s="521">
        <v>0.625</v>
      </c>
      <c r="C37" s="521">
        <v>0.70833333333333337</v>
      </c>
      <c r="D37" s="719">
        <v>2</v>
      </c>
      <c r="E37" s="708"/>
      <c r="G37" s="569"/>
      <c r="H37" s="561"/>
      <c r="I37" s="463"/>
      <c r="J37" s="750">
        <v>38463</v>
      </c>
      <c r="K37" s="496" t="s">
        <v>39</v>
      </c>
      <c r="L37" s="497"/>
      <c r="M37" s="495">
        <v>38832</v>
      </c>
      <c r="N37" s="498" t="s">
        <v>39</v>
      </c>
      <c r="O37" s="670"/>
      <c r="P37" s="492">
        <v>39202</v>
      </c>
      <c r="Q37" s="493" t="s">
        <v>40</v>
      </c>
      <c r="R37" s="485"/>
      <c r="S37" s="494">
        <v>39554</v>
      </c>
      <c r="T37" s="493" t="s">
        <v>43</v>
      </c>
      <c r="U37" s="739"/>
      <c r="AH37" s="350"/>
      <c r="AI37" s="353"/>
      <c r="AJ37" s="353"/>
      <c r="AK37" s="354"/>
    </row>
    <row r="38" spans="1:38" ht="15.75" customHeight="1" x14ac:dyDescent="0.25">
      <c r="A38" s="723">
        <v>41808</v>
      </c>
      <c r="B38" s="717">
        <v>0.58333333333333337</v>
      </c>
      <c r="C38" s="717">
        <v>0.78125</v>
      </c>
      <c r="D38" s="719">
        <v>4.75</v>
      </c>
      <c r="F38" s="572"/>
      <c r="G38" s="569"/>
      <c r="H38" s="561"/>
      <c r="I38" s="463"/>
      <c r="J38" s="492">
        <v>38484</v>
      </c>
      <c r="K38" s="493" t="s">
        <v>39</v>
      </c>
      <c r="L38" s="485"/>
      <c r="M38" s="494">
        <v>38867</v>
      </c>
      <c r="N38" s="509" t="s">
        <v>40</v>
      </c>
      <c r="O38" s="670"/>
      <c r="P38" s="492">
        <v>39232</v>
      </c>
      <c r="Q38" s="493" t="s">
        <v>39</v>
      </c>
      <c r="R38" s="485"/>
      <c r="S38" s="494">
        <v>39595</v>
      </c>
      <c r="T38" s="493" t="s">
        <v>39</v>
      </c>
      <c r="U38" s="739"/>
    </row>
    <row r="39" spans="1:38" ht="15.75" customHeight="1" x14ac:dyDescent="0.25">
      <c r="A39" s="644">
        <v>41809</v>
      </c>
      <c r="B39" s="489">
        <v>0.58333333333333337</v>
      </c>
      <c r="C39" s="489">
        <v>0.75</v>
      </c>
      <c r="D39" s="721">
        <v>4</v>
      </c>
      <c r="E39" s="703" t="s">
        <v>78</v>
      </c>
      <c r="F39" s="572"/>
      <c r="G39" s="569"/>
      <c r="H39" s="561"/>
      <c r="I39" s="463"/>
      <c r="J39" s="492">
        <v>38518</v>
      </c>
      <c r="K39" s="493" t="s">
        <v>39</v>
      </c>
      <c r="L39" s="485"/>
      <c r="M39" s="494">
        <v>38890</v>
      </c>
      <c r="N39" s="509" t="s">
        <v>39</v>
      </c>
      <c r="O39" s="671"/>
      <c r="P39" s="492">
        <v>39252</v>
      </c>
      <c r="Q39" s="493" t="s">
        <v>42</v>
      </c>
      <c r="R39" s="485"/>
      <c r="S39" s="494">
        <v>39608</v>
      </c>
      <c r="T39" s="493" t="s">
        <v>39</v>
      </c>
      <c r="U39" s="739"/>
    </row>
    <row r="40" spans="1:38" ht="15.75" customHeight="1" x14ac:dyDescent="0.25">
      <c r="A40" s="641">
        <v>41816</v>
      </c>
      <c r="B40" s="521">
        <v>0.6875</v>
      </c>
      <c r="C40" s="521">
        <v>0.75</v>
      </c>
      <c r="D40" s="716">
        <v>1.5</v>
      </c>
      <c r="F40" s="572"/>
      <c r="G40" s="569"/>
      <c r="I40" s="463"/>
      <c r="J40" s="492">
        <v>38560</v>
      </c>
      <c r="K40" s="493" t="s">
        <v>39</v>
      </c>
      <c r="L40" s="485"/>
      <c r="M40" s="494">
        <v>38929</v>
      </c>
      <c r="N40" s="509" t="s">
        <v>42</v>
      </c>
      <c r="O40" s="671"/>
      <c r="P40" s="492">
        <v>39282</v>
      </c>
      <c r="Q40" s="493" t="s">
        <v>39</v>
      </c>
      <c r="R40" s="485"/>
      <c r="S40" s="494">
        <v>39650</v>
      </c>
      <c r="T40" s="493" t="s">
        <v>39</v>
      </c>
      <c r="U40" s="739"/>
    </row>
    <row r="41" spans="1:38" ht="15.75" customHeight="1" thickBot="1" x14ac:dyDescent="0.3">
      <c r="A41" s="499" t="s">
        <v>5</v>
      </c>
      <c r="B41" s="500">
        <f>COUNT(A34:A40)</f>
        <v>7</v>
      </c>
      <c r="C41" s="517" t="s">
        <v>25</v>
      </c>
      <c r="D41" s="502">
        <f>SUM(D34:D40)</f>
        <v>20.5</v>
      </c>
      <c r="E41" s="706"/>
      <c r="F41" s="572"/>
      <c r="G41" s="569"/>
      <c r="I41" s="463"/>
      <c r="J41" s="492">
        <v>38579</v>
      </c>
      <c r="K41" s="493" t="s">
        <v>42</v>
      </c>
      <c r="L41" s="485"/>
      <c r="M41" s="494">
        <v>38931</v>
      </c>
      <c r="N41" s="509" t="s">
        <v>39</v>
      </c>
      <c r="O41" s="670"/>
      <c r="P41" s="492">
        <v>39303</v>
      </c>
      <c r="Q41" s="552" t="s">
        <v>42</v>
      </c>
      <c r="R41" s="485"/>
      <c r="S41" s="494">
        <v>39666</v>
      </c>
      <c r="T41" s="493" t="s">
        <v>39</v>
      </c>
      <c r="U41" s="739"/>
    </row>
    <row r="42" spans="1:38" ht="15.75" customHeight="1" thickBot="1" x14ac:dyDescent="0.3">
      <c r="A42" s="503"/>
      <c r="B42" s="504"/>
      <c r="C42" s="518"/>
      <c r="D42" s="505"/>
      <c r="E42" s="706"/>
      <c r="F42" s="572"/>
      <c r="G42" s="572"/>
      <c r="I42" s="463"/>
      <c r="J42" s="492">
        <v>38980</v>
      </c>
      <c r="K42" s="493" t="s">
        <v>39</v>
      </c>
      <c r="L42" s="485"/>
      <c r="M42" s="494">
        <v>38979</v>
      </c>
      <c r="N42" s="509" t="s">
        <v>39</v>
      </c>
      <c r="O42" s="670"/>
      <c r="P42" s="492">
        <v>39335</v>
      </c>
      <c r="Q42" s="493" t="s">
        <v>42</v>
      </c>
      <c r="R42" s="485"/>
      <c r="S42" s="494">
        <v>39699</v>
      </c>
      <c r="T42" s="493" t="s">
        <v>39</v>
      </c>
      <c r="U42" s="739"/>
    </row>
    <row r="43" spans="1:38" ht="15.75" customHeight="1" x14ac:dyDescent="0.25">
      <c r="A43" s="618">
        <v>41822</v>
      </c>
      <c r="B43" s="650">
        <v>0.58333333333333337</v>
      </c>
      <c r="C43" s="651">
        <v>0.79166666666666663</v>
      </c>
      <c r="D43" s="652">
        <v>5</v>
      </c>
      <c r="E43" s="703" t="s">
        <v>52</v>
      </c>
      <c r="G43" s="572"/>
      <c r="I43" s="463"/>
      <c r="J43" s="492">
        <v>38630</v>
      </c>
      <c r="K43" s="493" t="s">
        <v>51</v>
      </c>
      <c r="L43" s="485"/>
      <c r="M43" s="494">
        <v>38995</v>
      </c>
      <c r="N43" s="509" t="s">
        <v>39</v>
      </c>
      <c r="O43" s="670"/>
      <c r="P43" s="492">
        <v>39363</v>
      </c>
      <c r="Q43" s="493" t="s">
        <v>39</v>
      </c>
      <c r="R43" s="485"/>
      <c r="S43" s="494">
        <v>39751</v>
      </c>
      <c r="T43" s="493" t="s">
        <v>43</v>
      </c>
      <c r="U43" s="739"/>
    </row>
    <row r="44" spans="1:38" ht="15.75" customHeight="1" x14ac:dyDescent="0.25">
      <c r="A44" s="581">
        <v>41828</v>
      </c>
      <c r="B44" s="565">
        <v>0.625</v>
      </c>
      <c r="C44" s="613">
        <v>0.78125</v>
      </c>
      <c r="D44" s="547">
        <v>3.75</v>
      </c>
      <c r="E44" s="706"/>
      <c r="F44" s="514"/>
      <c r="G44" s="572"/>
      <c r="H44" s="569"/>
      <c r="I44" s="463"/>
      <c r="J44" s="492">
        <v>38674</v>
      </c>
      <c r="K44" s="493" t="s">
        <v>43</v>
      </c>
      <c r="L44" s="485"/>
      <c r="M44" s="494">
        <v>39042</v>
      </c>
      <c r="N44" s="509" t="s">
        <v>40</v>
      </c>
      <c r="O44" s="670"/>
      <c r="P44" s="492">
        <v>39394</v>
      </c>
      <c r="Q44" s="493" t="s">
        <v>43</v>
      </c>
      <c r="R44" s="485"/>
      <c r="S44" s="494">
        <v>39776</v>
      </c>
      <c r="T44" s="493" t="s">
        <v>43</v>
      </c>
      <c r="U44" s="739"/>
    </row>
    <row r="45" spans="1:38" ht="15.75" customHeight="1" thickBot="1" x14ac:dyDescent="0.3">
      <c r="A45" s="581">
        <v>41834</v>
      </c>
      <c r="B45" s="565">
        <v>0.58333333333333337</v>
      </c>
      <c r="C45" s="613">
        <v>0.73263888888888884</v>
      </c>
      <c r="D45" s="547">
        <v>3.58</v>
      </c>
      <c r="E45" s="706"/>
      <c r="G45" s="572"/>
      <c r="H45" s="572"/>
      <c r="I45" s="463"/>
      <c r="J45" s="525">
        <v>38708</v>
      </c>
      <c r="K45" s="529" t="s">
        <v>43</v>
      </c>
      <c r="L45" s="530"/>
      <c r="M45" s="528">
        <v>39424</v>
      </c>
      <c r="N45" s="531" t="s">
        <v>38</v>
      </c>
      <c r="O45" s="672"/>
      <c r="P45" s="525">
        <v>39434</v>
      </c>
      <c r="Q45" s="526" t="s">
        <v>43</v>
      </c>
      <c r="R45" s="527"/>
      <c r="S45" s="528">
        <v>39785</v>
      </c>
      <c r="T45" s="526" t="s">
        <v>43</v>
      </c>
      <c r="U45" s="751"/>
    </row>
    <row r="46" spans="1:38" ht="15.75" customHeight="1" thickBot="1" x14ac:dyDescent="0.3">
      <c r="A46" s="510" t="s">
        <v>6</v>
      </c>
      <c r="B46" s="500">
        <f>COUNT(A43:A45)</f>
        <v>3</v>
      </c>
      <c r="C46" s="586" t="s">
        <v>25</v>
      </c>
      <c r="D46" s="502">
        <f>SUM(D43:D45)</f>
        <v>12.33</v>
      </c>
      <c r="E46" s="598"/>
      <c r="G46" s="572"/>
      <c r="H46" s="572"/>
      <c r="I46" s="463"/>
    </row>
    <row r="47" spans="1:38" ht="15.75" customHeight="1" thickBot="1" x14ac:dyDescent="0.3">
      <c r="A47" s="503"/>
      <c r="B47" s="504"/>
      <c r="C47" s="518"/>
      <c r="D47" s="505"/>
      <c r="E47" s="598"/>
      <c r="F47" s="514"/>
      <c r="G47" s="562"/>
      <c r="H47" s="572"/>
      <c r="I47" s="463"/>
      <c r="J47" s="1390">
        <v>2001</v>
      </c>
      <c r="K47" s="1387"/>
      <c r="L47" s="736"/>
      <c r="M47" s="1386">
        <v>2002</v>
      </c>
      <c r="N47" s="1387"/>
      <c r="O47" s="752"/>
      <c r="P47" s="1386">
        <v>2003</v>
      </c>
      <c r="Q47" s="1387"/>
      <c r="R47" s="736"/>
      <c r="S47" s="1388">
        <v>2004</v>
      </c>
      <c r="T47" s="1389"/>
      <c r="U47" s="743"/>
    </row>
    <row r="48" spans="1:38" ht="15.75" customHeight="1" thickBot="1" x14ac:dyDescent="0.4">
      <c r="A48" s="640">
        <v>41857</v>
      </c>
      <c r="B48" s="726">
        <v>0.60416666666666663</v>
      </c>
      <c r="C48" s="726">
        <v>0.78125</v>
      </c>
      <c r="D48" s="727">
        <v>4.25</v>
      </c>
      <c r="E48" s="598"/>
      <c r="F48" s="514"/>
      <c r="G48" s="562"/>
      <c r="H48" s="572"/>
      <c r="I48" s="463"/>
      <c r="J48" s="473" t="s">
        <v>48</v>
      </c>
      <c r="K48" s="474" t="s">
        <v>49</v>
      </c>
      <c r="L48" s="475"/>
      <c r="M48" s="476" t="s">
        <v>48</v>
      </c>
      <c r="N48" s="474" t="s">
        <v>49</v>
      </c>
      <c r="O48" s="475"/>
      <c r="P48" s="476" t="s">
        <v>48</v>
      </c>
      <c r="Q48" s="474" t="s">
        <v>49</v>
      </c>
      <c r="R48" s="475"/>
      <c r="S48" s="476" t="s">
        <v>48</v>
      </c>
      <c r="T48" s="474" t="s">
        <v>49</v>
      </c>
      <c r="U48" s="738"/>
      <c r="Z48" s="663"/>
      <c r="AA48" s="664"/>
      <c r="AB48" s="665"/>
    </row>
    <row r="49" spans="1:26" ht="15.75" customHeight="1" x14ac:dyDescent="0.25">
      <c r="A49" s="653">
        <v>41858</v>
      </c>
      <c r="B49" s="656">
        <v>0.625</v>
      </c>
      <c r="C49" s="656">
        <v>0.75</v>
      </c>
      <c r="D49" s="654">
        <v>3</v>
      </c>
      <c r="E49" s="598"/>
      <c r="F49" s="548"/>
      <c r="G49" s="551"/>
      <c r="H49" s="572"/>
      <c r="I49" s="463"/>
      <c r="J49" s="483">
        <v>36894</v>
      </c>
      <c r="K49" s="484" t="s">
        <v>43</v>
      </c>
      <c r="L49" s="485"/>
      <c r="M49" s="486">
        <v>37264</v>
      </c>
      <c r="N49" s="484" t="s">
        <v>43</v>
      </c>
      <c r="O49" s="485"/>
      <c r="P49" s="486">
        <v>37645</v>
      </c>
      <c r="Q49" s="484" t="s">
        <v>43</v>
      </c>
      <c r="R49" s="485"/>
      <c r="S49" s="486">
        <v>38012</v>
      </c>
      <c r="T49" s="484" t="s">
        <v>50</v>
      </c>
      <c r="U49" s="739"/>
    </row>
    <row r="50" spans="1:26" ht="15.75" customHeight="1" x14ac:dyDescent="0.25">
      <c r="A50" s="653">
        <v>41863</v>
      </c>
      <c r="B50" s="656">
        <v>0.625</v>
      </c>
      <c r="C50" s="656">
        <v>0.77083333333333337</v>
      </c>
      <c r="D50" s="654">
        <v>3.5</v>
      </c>
      <c r="E50" s="598"/>
      <c r="F50" s="548"/>
      <c r="G50" s="551"/>
      <c r="H50" s="572"/>
      <c r="I50" s="463"/>
      <c r="J50" s="492">
        <v>36944</v>
      </c>
      <c r="K50" s="493" t="s">
        <v>43</v>
      </c>
      <c r="L50" s="485"/>
      <c r="M50" s="494">
        <v>37292</v>
      </c>
      <c r="N50" s="493" t="s">
        <v>43</v>
      </c>
      <c r="O50" s="485"/>
      <c r="P50" s="494">
        <v>37665</v>
      </c>
      <c r="Q50" s="493" t="s">
        <v>43</v>
      </c>
      <c r="R50" s="485"/>
      <c r="S50" s="495">
        <v>38019</v>
      </c>
      <c r="T50" s="496" t="s">
        <v>43</v>
      </c>
      <c r="U50" s="740"/>
    </row>
    <row r="51" spans="1:26" ht="15.75" customHeight="1" x14ac:dyDescent="0.25">
      <c r="A51" s="653">
        <v>41869</v>
      </c>
      <c r="B51" s="656">
        <v>0.60416666666666663</v>
      </c>
      <c r="C51" s="656">
        <v>0.77083333333333337</v>
      </c>
      <c r="D51" s="654">
        <v>4</v>
      </c>
      <c r="E51" s="598"/>
      <c r="F51" s="514"/>
      <c r="G51" s="551"/>
      <c r="I51" s="463"/>
      <c r="J51" s="492">
        <v>36953</v>
      </c>
      <c r="K51" s="493" t="s">
        <v>43</v>
      </c>
      <c r="L51" s="485"/>
      <c r="M51" s="494">
        <v>37316</v>
      </c>
      <c r="N51" s="493" t="s">
        <v>43</v>
      </c>
      <c r="O51" s="485"/>
      <c r="P51" s="494">
        <v>37684</v>
      </c>
      <c r="Q51" s="493" t="s">
        <v>43</v>
      </c>
      <c r="R51" s="485"/>
      <c r="S51" s="495">
        <v>38069</v>
      </c>
      <c r="T51" s="496" t="s">
        <v>38</v>
      </c>
      <c r="U51" s="740"/>
    </row>
    <row r="52" spans="1:26" ht="15.75" customHeight="1" x14ac:dyDescent="0.25">
      <c r="A52" s="653">
        <v>41870</v>
      </c>
      <c r="B52" s="656">
        <v>0.625</v>
      </c>
      <c r="C52" s="656">
        <v>0.77083333333333337</v>
      </c>
      <c r="D52" s="654">
        <v>3.5</v>
      </c>
      <c r="E52" s="598"/>
      <c r="F52" s="636"/>
      <c r="G52" s="551"/>
      <c r="I52" s="463"/>
      <c r="J52" s="492">
        <v>36991</v>
      </c>
      <c r="K52" s="493" t="s">
        <v>39</v>
      </c>
      <c r="L52" s="485"/>
      <c r="M52" s="494">
        <v>37364</v>
      </c>
      <c r="N52" s="493" t="s">
        <v>39</v>
      </c>
      <c r="O52" s="485"/>
      <c r="P52" s="494">
        <v>37712</v>
      </c>
      <c r="Q52" s="493" t="s">
        <v>38</v>
      </c>
      <c r="R52" s="485"/>
      <c r="S52" s="495">
        <v>38100</v>
      </c>
      <c r="T52" s="496" t="s">
        <v>39</v>
      </c>
      <c r="U52" s="740"/>
    </row>
    <row r="53" spans="1:26" ht="15.75" customHeight="1" x14ac:dyDescent="0.25">
      <c r="A53" s="653">
        <v>41871</v>
      </c>
      <c r="B53" s="656">
        <v>0.58333333333333337</v>
      </c>
      <c r="C53" s="656">
        <v>0.79166666666666663</v>
      </c>
      <c r="D53" s="654">
        <v>5</v>
      </c>
      <c r="E53" s="598"/>
      <c r="F53" s="636"/>
      <c r="G53" s="551"/>
      <c r="I53" s="463"/>
      <c r="J53" s="492">
        <v>37033</v>
      </c>
      <c r="K53" s="493" t="s">
        <v>39</v>
      </c>
      <c r="L53" s="485"/>
      <c r="M53" s="494">
        <v>37385</v>
      </c>
      <c r="N53" s="493" t="s">
        <v>42</v>
      </c>
      <c r="O53" s="485"/>
      <c r="P53" s="494">
        <v>37750</v>
      </c>
      <c r="Q53" s="493" t="s">
        <v>39</v>
      </c>
      <c r="R53" s="485"/>
      <c r="S53" s="494">
        <v>38133</v>
      </c>
      <c r="T53" s="493" t="s">
        <v>39</v>
      </c>
      <c r="U53" s="739"/>
    </row>
    <row r="54" spans="1:26" ht="15.75" customHeight="1" x14ac:dyDescent="0.25">
      <c r="A54" s="653">
        <v>41872</v>
      </c>
      <c r="B54" s="656">
        <v>0.58333333333333337</v>
      </c>
      <c r="C54" s="656">
        <v>0.76041666666666663</v>
      </c>
      <c r="D54" s="654">
        <v>4.25</v>
      </c>
      <c r="E54" s="598"/>
      <c r="F54" s="636"/>
      <c r="G54" s="562"/>
      <c r="H54" s="562"/>
      <c r="I54" s="463"/>
      <c r="J54" s="492">
        <v>37047</v>
      </c>
      <c r="K54" s="493" t="s">
        <v>51</v>
      </c>
      <c r="L54" s="485"/>
      <c r="M54" s="494">
        <v>37420</v>
      </c>
      <c r="N54" s="493" t="s">
        <v>39</v>
      </c>
      <c r="O54" s="485"/>
      <c r="P54" s="494">
        <v>37798</v>
      </c>
      <c r="Q54" s="493" t="s">
        <v>39</v>
      </c>
      <c r="R54" s="485"/>
      <c r="S54" s="494">
        <v>38156</v>
      </c>
      <c r="T54" s="493" t="s">
        <v>42</v>
      </c>
      <c r="U54" s="739"/>
    </row>
    <row r="55" spans="1:26" ht="15.75" customHeight="1" x14ac:dyDescent="0.25">
      <c r="A55" s="570">
        <v>41873</v>
      </c>
      <c r="B55" s="657">
        <v>0.58333333333333337</v>
      </c>
      <c r="C55" s="657">
        <v>0.71875</v>
      </c>
      <c r="D55" s="619">
        <v>3.25</v>
      </c>
      <c r="E55" s="703" t="s">
        <v>78</v>
      </c>
      <c r="G55" s="555"/>
      <c r="H55" s="562"/>
      <c r="I55" s="463"/>
      <c r="J55" s="492">
        <v>37083</v>
      </c>
      <c r="K55" s="493" t="s">
        <v>42</v>
      </c>
      <c r="L55" s="485"/>
      <c r="M55" s="494">
        <v>37467</v>
      </c>
      <c r="N55" s="493" t="s">
        <v>42</v>
      </c>
      <c r="O55" s="485"/>
      <c r="P55" s="494">
        <v>37811</v>
      </c>
      <c r="Q55" s="493" t="s">
        <v>39</v>
      </c>
      <c r="R55" s="485"/>
      <c r="S55" s="494">
        <v>38182</v>
      </c>
      <c r="T55" s="493" t="s">
        <v>39</v>
      </c>
      <c r="U55" s="739"/>
    </row>
    <row r="56" spans="1:26" ht="15.75" customHeight="1" x14ac:dyDescent="0.25">
      <c r="A56" s="575">
        <v>41879</v>
      </c>
      <c r="B56" s="658">
        <v>0.66666666666666663</v>
      </c>
      <c r="C56" s="658">
        <v>0.75</v>
      </c>
      <c r="D56" s="576">
        <v>2</v>
      </c>
      <c r="E56" s="706"/>
      <c r="G56" s="562"/>
      <c r="H56" s="562"/>
      <c r="I56" s="463"/>
      <c r="J56" s="492">
        <v>37112</v>
      </c>
      <c r="K56" s="493" t="s">
        <v>42</v>
      </c>
      <c r="L56" s="485"/>
      <c r="M56" s="494">
        <v>37491</v>
      </c>
      <c r="N56" s="493" t="s">
        <v>42</v>
      </c>
      <c r="O56" s="485"/>
      <c r="P56" s="494">
        <v>37860</v>
      </c>
      <c r="Q56" s="493" t="s">
        <v>42</v>
      </c>
      <c r="R56" s="485"/>
      <c r="S56" s="494">
        <v>38203</v>
      </c>
      <c r="T56" s="493" t="s">
        <v>39</v>
      </c>
      <c r="U56" s="739"/>
    </row>
    <row r="57" spans="1:26" ht="15.75" customHeight="1" thickBot="1" x14ac:dyDescent="0.3">
      <c r="A57" s="499" t="s">
        <v>7</v>
      </c>
      <c r="B57" s="500">
        <f>COUNT(A48:A56)</f>
        <v>9</v>
      </c>
      <c r="C57" s="517" t="s">
        <v>25</v>
      </c>
      <c r="D57" s="699">
        <f>SUM(D48:D56)</f>
        <v>32.75</v>
      </c>
      <c r="E57" s="707"/>
      <c r="F57" s="637"/>
      <c r="G57" s="562"/>
      <c r="H57" s="555"/>
      <c r="I57" s="463"/>
      <c r="J57" s="492">
        <v>37144</v>
      </c>
      <c r="K57" s="493" t="s">
        <v>42</v>
      </c>
      <c r="L57" s="485"/>
      <c r="M57" s="494">
        <v>37503</v>
      </c>
      <c r="N57" s="493" t="s">
        <v>39</v>
      </c>
      <c r="O57" s="485"/>
      <c r="P57" s="494">
        <v>37867</v>
      </c>
      <c r="Q57" s="493" t="s">
        <v>39</v>
      </c>
      <c r="R57" s="485"/>
      <c r="S57" s="494">
        <v>38239</v>
      </c>
      <c r="T57" s="493" t="s">
        <v>52</v>
      </c>
      <c r="U57" s="739"/>
    </row>
    <row r="58" spans="1:26" ht="15.75" customHeight="1" thickBot="1" x14ac:dyDescent="0.3">
      <c r="A58" s="503"/>
      <c r="B58" s="504"/>
      <c r="C58" s="518"/>
      <c r="D58" s="505"/>
      <c r="E58" s="707"/>
      <c r="F58" s="637"/>
      <c r="G58" s="562"/>
      <c r="I58" s="463"/>
      <c r="J58" s="492">
        <v>37193</v>
      </c>
      <c r="K58" s="493" t="s">
        <v>38</v>
      </c>
      <c r="L58" s="485"/>
      <c r="M58" s="494">
        <v>37532</v>
      </c>
      <c r="N58" s="493" t="s">
        <v>42</v>
      </c>
      <c r="O58" s="485"/>
      <c r="P58" s="494">
        <v>37907</v>
      </c>
      <c r="Q58" s="493" t="s">
        <v>42</v>
      </c>
      <c r="R58" s="485"/>
      <c r="S58" s="494">
        <v>38264</v>
      </c>
      <c r="T58" s="493" t="s">
        <v>52</v>
      </c>
      <c r="U58" s="739"/>
    </row>
    <row r="59" spans="1:26" ht="15.75" customHeight="1" x14ac:dyDescent="0.25">
      <c r="A59" s="558">
        <v>41883</v>
      </c>
      <c r="B59" s="542">
        <v>0.625</v>
      </c>
      <c r="C59" s="542">
        <v>0.75</v>
      </c>
      <c r="D59" s="659">
        <v>3</v>
      </c>
      <c r="E59" s="707"/>
      <c r="F59" s="637"/>
      <c r="G59" s="562"/>
      <c r="H59" s="562"/>
      <c r="I59" s="463"/>
      <c r="J59" s="492">
        <v>37208</v>
      </c>
      <c r="K59" s="493" t="s">
        <v>43</v>
      </c>
      <c r="L59" s="485"/>
      <c r="M59" s="494"/>
      <c r="N59" s="493"/>
      <c r="O59" s="485"/>
      <c r="P59" s="494">
        <v>37930</v>
      </c>
      <c r="Q59" s="493" t="s">
        <v>53</v>
      </c>
      <c r="R59" s="485"/>
      <c r="S59" s="494">
        <v>38306</v>
      </c>
      <c r="T59" s="493" t="s">
        <v>54</v>
      </c>
      <c r="U59" s="739"/>
    </row>
    <row r="60" spans="1:26" ht="15.75" customHeight="1" thickBot="1" x14ac:dyDescent="0.3">
      <c r="A60" s="660">
        <v>41884</v>
      </c>
      <c r="B60" s="600">
        <v>0.54166666666666663</v>
      </c>
      <c r="C60" s="600">
        <v>0.66666666666666663</v>
      </c>
      <c r="D60" s="619">
        <v>4</v>
      </c>
      <c r="E60" s="703" t="s">
        <v>79</v>
      </c>
      <c r="F60" s="636"/>
      <c r="G60" s="562"/>
      <c r="H60" s="562"/>
      <c r="I60" s="684"/>
      <c r="J60" s="525">
        <v>37252</v>
      </c>
      <c r="K60" s="526" t="s">
        <v>55</v>
      </c>
      <c r="L60" s="527"/>
      <c r="M60" s="528">
        <v>37594</v>
      </c>
      <c r="N60" s="526" t="s">
        <v>38</v>
      </c>
      <c r="O60" s="527"/>
      <c r="P60" s="528">
        <v>37963</v>
      </c>
      <c r="Q60" s="526" t="s">
        <v>43</v>
      </c>
      <c r="R60" s="527"/>
      <c r="S60" s="528">
        <v>38341</v>
      </c>
      <c r="T60" s="529" t="s">
        <v>54</v>
      </c>
      <c r="U60" s="741"/>
      <c r="Y60" s="540"/>
      <c r="Z60" s="569"/>
    </row>
    <row r="61" spans="1:26" ht="15.75" customHeight="1" x14ac:dyDescent="0.25">
      <c r="A61" s="581">
        <v>41885</v>
      </c>
      <c r="B61" s="546">
        <v>0.66666666666666663</v>
      </c>
      <c r="C61" s="546">
        <v>0.6875</v>
      </c>
      <c r="D61" s="582">
        <v>0.5</v>
      </c>
      <c r="E61" s="707"/>
      <c r="F61" s="514"/>
      <c r="G61" s="562"/>
      <c r="H61" s="562"/>
      <c r="J61" s="731"/>
      <c r="K61" s="732"/>
      <c r="L61" s="733"/>
      <c r="M61" s="734"/>
      <c r="N61" s="732"/>
      <c r="O61" s="733"/>
      <c r="P61" s="734"/>
      <c r="Q61" s="732"/>
      <c r="R61" s="733"/>
      <c r="S61" s="734"/>
      <c r="T61" s="735"/>
      <c r="U61" s="735"/>
      <c r="Y61" s="540"/>
      <c r="Z61" s="569"/>
    </row>
    <row r="62" spans="1:26" ht="15.75" customHeight="1" thickBot="1" x14ac:dyDescent="0.3">
      <c r="A62" s="510" t="s">
        <v>8</v>
      </c>
      <c r="B62" s="500">
        <f>COUNT(A59:A61)</f>
        <v>3</v>
      </c>
      <c r="C62" s="586" t="s">
        <v>25</v>
      </c>
      <c r="D62" s="502">
        <f>SUM(D59:D61)</f>
        <v>7.5</v>
      </c>
      <c r="E62" s="706"/>
      <c r="F62" s="464"/>
      <c r="G62" s="562"/>
      <c r="H62" s="562"/>
      <c r="K62" s="464" t="s">
        <v>81</v>
      </c>
      <c r="P62" s="563"/>
    </row>
    <row r="63" spans="1:26" ht="15.75" customHeight="1" thickBot="1" x14ac:dyDescent="0.3">
      <c r="A63" s="503"/>
      <c r="B63" s="504"/>
      <c r="C63" s="587"/>
      <c r="D63" s="505"/>
      <c r="E63" s="710"/>
      <c r="F63" s="514"/>
      <c r="H63" s="562"/>
      <c r="K63" s="756" t="s">
        <v>83</v>
      </c>
      <c r="L63" s="756"/>
      <c r="M63" s="756"/>
      <c r="N63" s="756"/>
      <c r="P63" s="563"/>
      <c r="Y63" s="555"/>
      <c r="Z63" s="555"/>
    </row>
    <row r="64" spans="1:26" ht="15.75" customHeight="1" x14ac:dyDescent="0.25">
      <c r="A64" s="1414">
        <v>41913</v>
      </c>
      <c r="B64" s="588">
        <v>0.625</v>
      </c>
      <c r="C64" s="589">
        <v>0.75</v>
      </c>
      <c r="D64" s="574">
        <v>3</v>
      </c>
      <c r="E64" s="710"/>
      <c r="I64" s="563"/>
      <c r="K64" s="562"/>
      <c r="L64" s="577"/>
      <c r="O64" s="563"/>
      <c r="Y64" s="555"/>
      <c r="Z64" s="555"/>
    </row>
    <row r="65" spans="1:26" ht="15.75" customHeight="1" x14ac:dyDescent="0.25">
      <c r="A65" s="1408"/>
      <c r="B65" s="590">
        <v>0.79166666666666663</v>
      </c>
      <c r="C65" s="591">
        <v>0.83333333333333337</v>
      </c>
      <c r="D65" s="576">
        <v>1</v>
      </c>
      <c r="E65" s="710"/>
      <c r="F65" s="638"/>
      <c r="H65" s="577"/>
      <c r="I65" s="563"/>
      <c r="L65" s="578"/>
      <c r="M65" s="579"/>
      <c r="N65" s="580"/>
      <c r="O65" s="563"/>
      <c r="P65" s="563"/>
      <c r="Y65" s="555"/>
      <c r="Z65" s="555"/>
    </row>
    <row r="66" spans="1:26" ht="15.75" customHeight="1" x14ac:dyDescent="0.25">
      <c r="A66" s="1409">
        <v>41914</v>
      </c>
      <c r="B66" s="622">
        <v>0.54166666666666663</v>
      </c>
      <c r="C66" s="623">
        <v>0.75</v>
      </c>
      <c r="D66" s="654">
        <v>5</v>
      </c>
      <c r="E66" s="709"/>
      <c r="F66" s="638"/>
      <c r="H66" s="577"/>
      <c r="L66" s="578"/>
      <c r="M66" s="579"/>
      <c r="N66" s="580"/>
      <c r="O66" s="563"/>
      <c r="P66" s="563"/>
    </row>
    <row r="67" spans="1:26" ht="15.75" customHeight="1" x14ac:dyDescent="0.25">
      <c r="A67" s="1413"/>
      <c r="B67" s="590">
        <v>0.79166666666666663</v>
      </c>
      <c r="C67" s="591">
        <v>0.83333333333333337</v>
      </c>
      <c r="D67" s="576">
        <v>1</v>
      </c>
      <c r="E67" s="706"/>
      <c r="F67" s="464"/>
      <c r="I67" s="563"/>
      <c r="J67" s="563"/>
      <c r="K67" s="571"/>
      <c r="L67" s="579"/>
      <c r="M67" s="578"/>
      <c r="N67" s="579"/>
      <c r="O67" s="563"/>
      <c r="P67" s="580"/>
      <c r="Q67" s="563"/>
    </row>
    <row r="68" spans="1:26" ht="15.75" customHeight="1" x14ac:dyDescent="0.25">
      <c r="A68" s="639">
        <v>41915</v>
      </c>
      <c r="B68" s="755">
        <v>0.54166666666666663</v>
      </c>
      <c r="C68" s="628">
        <v>0.70833333333333337</v>
      </c>
      <c r="D68" s="576">
        <v>4</v>
      </c>
      <c r="E68" s="634"/>
      <c r="F68" s="568"/>
      <c r="I68" s="571"/>
      <c r="J68" s="579"/>
      <c r="K68" s="578"/>
      <c r="L68" s="579"/>
      <c r="M68" s="563"/>
      <c r="N68" s="580"/>
      <c r="O68" s="563"/>
    </row>
    <row r="69" spans="1:26" ht="15.75" customHeight="1" x14ac:dyDescent="0.25">
      <c r="A69" s="1405">
        <v>41920</v>
      </c>
      <c r="B69" s="753">
        <v>0.625</v>
      </c>
      <c r="C69" s="754">
        <v>0.75</v>
      </c>
      <c r="D69" s="619">
        <v>3</v>
      </c>
      <c r="E69" s="1410" t="s">
        <v>82</v>
      </c>
      <c r="G69" s="568"/>
      <c r="J69" s="571"/>
      <c r="K69" s="579"/>
      <c r="L69" s="578"/>
      <c r="M69" s="579"/>
      <c r="N69" s="563"/>
      <c r="O69" s="580"/>
      <c r="P69" s="563"/>
    </row>
    <row r="70" spans="1:26" ht="15.75" customHeight="1" x14ac:dyDescent="0.25">
      <c r="A70" s="1406"/>
      <c r="B70" s="593">
        <v>0.79166666666666663</v>
      </c>
      <c r="C70" s="594">
        <v>0.83333333333333337</v>
      </c>
      <c r="D70" s="620">
        <v>1</v>
      </c>
      <c r="E70" s="1410"/>
      <c r="G70" s="568"/>
      <c r="J70" s="571"/>
      <c r="K70" s="579"/>
      <c r="L70" s="578"/>
      <c r="M70" s="579"/>
      <c r="N70" s="563"/>
      <c r="O70" s="580"/>
      <c r="P70" s="563"/>
    </row>
    <row r="71" spans="1:26" ht="15.75" customHeight="1" x14ac:dyDescent="0.25">
      <c r="A71" s="639">
        <v>41923</v>
      </c>
      <c r="B71" s="755">
        <v>0.60416666666666663</v>
      </c>
      <c r="C71" s="628">
        <v>0.70833333333333337</v>
      </c>
      <c r="D71" s="576">
        <v>2.5</v>
      </c>
      <c r="E71" s="634"/>
      <c r="F71" s="568"/>
      <c r="I71" s="571"/>
      <c r="J71" s="579"/>
      <c r="K71" s="578"/>
      <c r="L71" s="579"/>
      <c r="M71" s="563"/>
      <c r="N71" s="580"/>
      <c r="O71" s="563"/>
    </row>
    <row r="72" spans="1:26" ht="15.75" customHeight="1" x14ac:dyDescent="0.25">
      <c r="A72" s="1407">
        <v>41925</v>
      </c>
      <c r="B72" s="755">
        <v>0.66666666666666663</v>
      </c>
      <c r="C72" s="591">
        <v>0.75</v>
      </c>
      <c r="D72" s="576">
        <v>2</v>
      </c>
      <c r="E72" s="634"/>
      <c r="F72" s="568"/>
      <c r="I72" s="571"/>
      <c r="J72" s="579"/>
      <c r="K72" s="578"/>
      <c r="L72" s="579"/>
      <c r="M72" s="563"/>
      <c r="N72" s="580"/>
      <c r="O72" s="563"/>
    </row>
    <row r="73" spans="1:26" ht="15.75" customHeight="1" x14ac:dyDescent="0.25">
      <c r="A73" s="1408"/>
      <c r="B73" s="590">
        <v>0.79166666666666663</v>
      </c>
      <c r="C73" s="591">
        <v>0.83333333333333337</v>
      </c>
      <c r="D73" s="576">
        <v>1</v>
      </c>
      <c r="E73" s="634"/>
      <c r="F73" s="568"/>
      <c r="I73" s="571"/>
      <c r="J73" s="579"/>
      <c r="K73" s="578"/>
      <c r="L73" s="579"/>
      <c r="M73" s="563"/>
      <c r="N73" s="580"/>
      <c r="O73" s="563"/>
    </row>
    <row r="74" spans="1:26" ht="15.75" customHeight="1" x14ac:dyDescent="0.25">
      <c r="A74" s="1409">
        <v>41926</v>
      </c>
      <c r="B74" s="622">
        <v>0.69791666666666663</v>
      </c>
      <c r="C74" s="623">
        <v>0.72222222222222221</v>
      </c>
      <c r="D74" s="654">
        <v>0.57999999999999996</v>
      </c>
      <c r="E74" s="706"/>
      <c r="G74" s="568"/>
      <c r="J74" s="571"/>
      <c r="K74" s="579"/>
      <c r="L74" s="578"/>
      <c r="M74" s="579"/>
      <c r="N74" s="563"/>
      <c r="O74" s="580"/>
      <c r="P74" s="580"/>
      <c r="Q74" s="563"/>
    </row>
    <row r="75" spans="1:26" ht="15.75" customHeight="1" x14ac:dyDescent="0.25">
      <c r="A75" s="1408"/>
      <c r="B75" s="590">
        <v>0.77083333333333337</v>
      </c>
      <c r="C75" s="591">
        <v>0.83333333333333337</v>
      </c>
      <c r="D75" s="576">
        <v>1.5</v>
      </c>
      <c r="E75" s="706"/>
      <c r="G75" s="568"/>
      <c r="J75" s="563"/>
      <c r="K75" s="571"/>
      <c r="L75" s="579"/>
      <c r="M75" s="578"/>
      <c r="N75" s="579"/>
      <c r="O75" s="563"/>
      <c r="P75" s="580"/>
      <c r="Q75" s="563"/>
    </row>
    <row r="76" spans="1:26" ht="15.75" customHeight="1" thickBot="1" x14ac:dyDescent="0.3">
      <c r="A76" s="499" t="s">
        <v>9</v>
      </c>
      <c r="B76" s="500">
        <f>COUNT(A64:A75)</f>
        <v>7</v>
      </c>
      <c r="C76" s="517" t="s">
        <v>25</v>
      </c>
      <c r="D76" s="502">
        <f>SUM(D64:D75)</f>
        <v>25.58</v>
      </c>
      <c r="E76" s="706"/>
      <c r="G76" s="568"/>
      <c r="J76" s="563"/>
      <c r="K76" s="571"/>
      <c r="L76" s="579"/>
      <c r="M76" s="578"/>
      <c r="N76" s="579"/>
      <c r="O76" s="563"/>
      <c r="P76" s="580"/>
      <c r="Q76" s="563"/>
    </row>
    <row r="77" spans="1:26" ht="15.75" customHeight="1" thickBot="1" x14ac:dyDescent="0.3">
      <c r="A77" s="503"/>
      <c r="B77" s="504"/>
      <c r="C77" s="518"/>
      <c r="D77" s="505"/>
      <c r="E77" s="706"/>
      <c r="G77" s="568"/>
      <c r="J77" s="563"/>
      <c r="K77" s="571"/>
      <c r="L77" s="579"/>
      <c r="M77" s="578"/>
      <c r="N77" s="579"/>
      <c r="O77" s="563"/>
      <c r="P77" s="580"/>
      <c r="Q77" s="563"/>
    </row>
    <row r="78" spans="1:26" ht="15.75" customHeight="1" x14ac:dyDescent="0.25">
      <c r="A78" s="573">
        <v>41946</v>
      </c>
      <c r="B78" s="655">
        <v>0.25</v>
      </c>
      <c r="C78" s="655">
        <v>0.33333333333333331</v>
      </c>
      <c r="D78" s="574">
        <v>2</v>
      </c>
      <c r="E78" s="706"/>
      <c r="G78" s="568"/>
      <c r="J78" s="563"/>
      <c r="K78" s="571"/>
      <c r="L78" s="579"/>
      <c r="M78" s="578"/>
      <c r="N78" s="579"/>
      <c r="O78" s="563"/>
      <c r="P78" s="580"/>
      <c r="Q78" s="563"/>
    </row>
    <row r="79" spans="1:26" ht="15.75" customHeight="1" x14ac:dyDescent="0.25">
      <c r="A79" s="653">
        <v>41958</v>
      </c>
      <c r="B79" s="656">
        <v>0.25</v>
      </c>
      <c r="C79" s="656">
        <v>0.375</v>
      </c>
      <c r="D79" s="654">
        <v>3</v>
      </c>
      <c r="E79" s="711"/>
      <c r="G79" s="607"/>
      <c r="J79" s="563"/>
      <c r="K79" s="571"/>
      <c r="L79" s="579"/>
      <c r="M79" s="578"/>
      <c r="N79" s="579"/>
      <c r="O79" s="563"/>
      <c r="P79" s="563"/>
    </row>
    <row r="80" spans="1:26" ht="15.75" customHeight="1" x14ac:dyDescent="0.25">
      <c r="A80" s="660">
        <v>41962</v>
      </c>
      <c r="B80" s="657">
        <v>0.25</v>
      </c>
      <c r="C80" s="657">
        <v>0.33333333333333331</v>
      </c>
      <c r="D80" s="619">
        <v>2</v>
      </c>
      <c r="E80" s="703" t="s">
        <v>54</v>
      </c>
      <c r="G80" s="607"/>
      <c r="J80" s="563"/>
      <c r="K80" s="571"/>
      <c r="L80" s="579"/>
      <c r="M80" s="578"/>
      <c r="N80" s="579"/>
      <c r="O80" s="563"/>
      <c r="P80" s="563"/>
    </row>
    <row r="81" spans="1:24" ht="15.75" customHeight="1" thickBot="1" x14ac:dyDescent="0.3">
      <c r="A81" s="499" t="s">
        <v>10</v>
      </c>
      <c r="B81" s="500">
        <f>COUNT(A78:A80)</f>
        <v>3</v>
      </c>
      <c r="C81" s="517" t="s">
        <v>25</v>
      </c>
      <c r="D81" s="502">
        <f>SUM(D78:D80)</f>
        <v>7</v>
      </c>
      <c r="E81" s="706"/>
      <c r="G81" s="563"/>
      <c r="H81" s="563"/>
      <c r="J81" s="563"/>
      <c r="K81" s="571"/>
      <c r="L81" s="579"/>
      <c r="M81" s="578"/>
      <c r="N81" s="579"/>
      <c r="O81" s="563"/>
      <c r="U81" s="597"/>
      <c r="V81" s="598"/>
      <c r="X81" s="597"/>
    </row>
    <row r="82" spans="1:24" ht="15.75" customHeight="1" thickBot="1" x14ac:dyDescent="0.3">
      <c r="A82" s="503"/>
      <c r="B82" s="504"/>
      <c r="C82" s="518"/>
      <c r="D82" s="505"/>
      <c r="E82" s="706"/>
      <c r="G82" s="563"/>
      <c r="H82" s="563"/>
      <c r="I82" s="562"/>
      <c r="J82" s="563"/>
      <c r="K82" s="563"/>
      <c r="L82" s="563"/>
      <c r="M82" s="563"/>
      <c r="N82" s="563"/>
      <c r="O82" s="595"/>
      <c r="U82" s="597"/>
      <c r="V82" s="598"/>
      <c r="W82" s="598"/>
      <c r="X82" s="599"/>
    </row>
    <row r="83" spans="1:24" ht="15.75" x14ac:dyDescent="0.25">
      <c r="A83" s="631">
        <v>41984</v>
      </c>
      <c r="B83" s="630">
        <v>0.25</v>
      </c>
      <c r="C83" s="589">
        <v>0.33333333333333331</v>
      </c>
      <c r="D83" s="520">
        <v>2</v>
      </c>
      <c r="E83" s="706"/>
      <c r="G83" s="551"/>
      <c r="H83" s="577"/>
      <c r="I83" s="562"/>
      <c r="U83" s="597"/>
      <c r="V83" s="598"/>
      <c r="W83" s="598"/>
      <c r="X83" s="599"/>
    </row>
    <row r="84" spans="1:24" ht="15.75" x14ac:dyDescent="0.25">
      <c r="A84" s="693">
        <v>41985</v>
      </c>
      <c r="B84" s="593">
        <v>0.25</v>
      </c>
      <c r="C84" s="594">
        <v>0.33333333333333331</v>
      </c>
      <c r="D84" s="490">
        <v>2</v>
      </c>
      <c r="E84" s="703" t="s">
        <v>54</v>
      </c>
      <c r="G84" s="551"/>
      <c r="H84" s="577"/>
      <c r="I84" s="562"/>
      <c r="U84" s="597"/>
      <c r="V84" s="598"/>
      <c r="W84" s="598"/>
      <c r="X84" s="599"/>
    </row>
    <row r="85" spans="1:24" ht="16.5" thickBot="1" x14ac:dyDescent="0.3">
      <c r="A85" s="510" t="s">
        <v>11</v>
      </c>
      <c r="B85" s="500">
        <f>COUNT(A83:A84)</f>
        <v>2</v>
      </c>
      <c r="C85" s="601" t="s">
        <v>25</v>
      </c>
      <c r="D85" s="502">
        <f>SUM(D83:D84)</f>
        <v>4</v>
      </c>
      <c r="E85" s="706"/>
      <c r="G85" s="551"/>
      <c r="H85" s="577"/>
      <c r="I85" s="563"/>
      <c r="U85" s="597"/>
      <c r="V85" s="598"/>
      <c r="W85" s="598"/>
      <c r="X85" s="599"/>
    </row>
    <row r="86" spans="1:24" ht="16.5" thickBot="1" x14ac:dyDescent="0.3">
      <c r="A86" s="503"/>
      <c r="B86" s="504"/>
      <c r="C86" s="602"/>
      <c r="D86" s="505"/>
      <c r="G86" s="551"/>
      <c r="H86" s="563"/>
      <c r="U86" s="597"/>
      <c r="V86" s="598"/>
      <c r="W86" s="598"/>
      <c r="X86" s="599"/>
    </row>
    <row r="87" spans="1:24" ht="15.75" x14ac:dyDescent="0.25">
      <c r="A87" s="603" t="s">
        <v>12</v>
      </c>
      <c r="B87" s="604">
        <f>B85+B81+B76+B62+B57+B46+B41+B32+B23+B18+B15+B9</f>
        <v>51</v>
      </c>
      <c r="C87" s="605" t="s">
        <v>25</v>
      </c>
      <c r="D87" s="757">
        <f>D85+D81+D76+D62+D57+D46+D41+D32+D23+D18+D15+D9</f>
        <v>168.91</v>
      </c>
      <c r="E87" s="697" t="s">
        <v>28</v>
      </c>
      <c r="G87" s="551"/>
      <c r="U87" s="597"/>
      <c r="W87" s="598"/>
      <c r="X87" s="599"/>
    </row>
    <row r="88" spans="1:24" ht="32.25" thickBot="1" x14ac:dyDescent="0.3">
      <c r="A88" s="608" t="s">
        <v>17</v>
      </c>
      <c r="B88" s="609">
        <f>AVERAGE(B85,B81,B75,B62,B57,B46,B41,B32,B23,B18,B15,B9)</f>
        <v>3.7309027777777772</v>
      </c>
      <c r="C88" s="610" t="s">
        <v>25</v>
      </c>
      <c r="D88" s="696">
        <f>AVERAGE(D85,D81,D75,D62,D57,D46,D41,D32,D23,D18,D15,D9)</f>
        <v>12.069166666666666</v>
      </c>
      <c r="E88" s="698" t="s">
        <v>28</v>
      </c>
      <c r="G88" s="551"/>
      <c r="H88" s="551"/>
      <c r="U88" s="597"/>
      <c r="W88" s="598"/>
      <c r="X88" s="599"/>
    </row>
    <row r="89" spans="1:24" ht="15.75" x14ac:dyDescent="0.25">
      <c r="H89" s="551"/>
      <c r="W89" s="598"/>
      <c r="X89" s="599"/>
    </row>
    <row r="90" spans="1:24" ht="15.75" x14ac:dyDescent="0.25">
      <c r="H90" s="551"/>
      <c r="U90" s="571"/>
    </row>
    <row r="91" spans="1:24" ht="15.75" x14ac:dyDescent="0.25">
      <c r="H91" s="551"/>
    </row>
    <row r="92" spans="1:24" ht="15.75" x14ac:dyDescent="0.25">
      <c r="H92" s="551"/>
    </row>
    <row r="93" spans="1:24" ht="15.75" x14ac:dyDescent="0.25">
      <c r="H93" s="551"/>
    </row>
    <row r="94" spans="1:24" ht="15.75" x14ac:dyDescent="0.25">
      <c r="H94" s="551"/>
    </row>
    <row r="97" spans="10:26" s="464" customFormat="1" x14ac:dyDescent="0.2">
      <c r="J97" s="607"/>
      <c r="K97" s="563"/>
    </row>
    <row r="98" spans="10:26" s="464" customFormat="1" x14ac:dyDescent="0.2">
      <c r="J98" s="607"/>
      <c r="K98" s="563"/>
    </row>
    <row r="99" spans="10:26" s="464" customFormat="1" x14ac:dyDescent="0.2">
      <c r="J99" s="607"/>
      <c r="K99" s="563"/>
    </row>
    <row r="100" spans="10:26" s="464" customFormat="1" ht="15" x14ac:dyDescent="0.25">
      <c r="J100" s="607"/>
      <c r="K100" s="563"/>
      <c r="Y100" s="612"/>
      <c r="Z100" s="612"/>
    </row>
    <row r="101" spans="10:26" s="464" customFormat="1" ht="15" x14ac:dyDescent="0.25">
      <c r="J101" s="563"/>
      <c r="K101" s="577"/>
      <c r="L101" s="562"/>
      <c r="M101" s="562"/>
      <c r="N101" s="607"/>
      <c r="O101" s="563"/>
      <c r="Y101" s="612"/>
      <c r="Z101" s="612"/>
    </row>
    <row r="102" spans="10:26" s="464" customFormat="1" ht="15" x14ac:dyDescent="0.25">
      <c r="J102" s="562"/>
      <c r="K102" s="555"/>
      <c r="L102" s="562"/>
      <c r="M102" s="562"/>
      <c r="N102" s="562"/>
      <c r="O102" s="562"/>
      <c r="Y102" s="612"/>
      <c r="Z102" s="612"/>
    </row>
    <row r="103" spans="10:26" s="464" customFormat="1" ht="15" x14ac:dyDescent="0.25">
      <c r="J103" s="562"/>
      <c r="K103" s="555"/>
      <c r="L103" s="562"/>
      <c r="M103" s="562"/>
      <c r="N103" s="562"/>
      <c r="O103" s="562"/>
      <c r="Y103" s="612"/>
      <c r="Z103" s="612"/>
    </row>
    <row r="104" spans="10:26" s="464" customFormat="1" ht="15" x14ac:dyDescent="0.25">
      <c r="J104" s="562"/>
      <c r="K104" s="555"/>
      <c r="L104" s="562"/>
      <c r="M104" s="562"/>
      <c r="N104" s="562"/>
      <c r="O104" s="562"/>
      <c r="Y104" s="612"/>
      <c r="Z104" s="612"/>
    </row>
    <row r="105" spans="10:26" s="464" customFormat="1" ht="15" x14ac:dyDescent="0.25">
      <c r="J105" s="562"/>
      <c r="K105" s="555"/>
      <c r="L105" s="562"/>
      <c r="M105" s="562"/>
      <c r="N105" s="562"/>
      <c r="O105" s="562"/>
      <c r="Y105" s="612"/>
      <c r="Z105" s="612"/>
    </row>
    <row r="106" spans="10:26" s="464" customFormat="1" x14ac:dyDescent="0.2">
      <c r="J106" s="562"/>
      <c r="K106" s="555"/>
      <c r="L106" s="562"/>
      <c r="M106" s="562"/>
      <c r="N106" s="562"/>
      <c r="O106" s="562"/>
    </row>
    <row r="107" spans="10:26" s="464" customFormat="1" x14ac:dyDescent="0.2">
      <c r="J107" s="562"/>
      <c r="K107" s="555"/>
      <c r="L107" s="562"/>
      <c r="M107" s="562"/>
      <c r="N107" s="562"/>
      <c r="O107" s="562"/>
    </row>
  </sheetData>
  <sheetProtection sheet="1" objects="1" scenarios="1"/>
  <mergeCells count="32">
    <mergeCell ref="A69:A70"/>
    <mergeCell ref="A72:A73"/>
    <mergeCell ref="A74:A75"/>
    <mergeCell ref="E69:E70"/>
    <mergeCell ref="A1:D1"/>
    <mergeCell ref="A20:A21"/>
    <mergeCell ref="A66:A67"/>
    <mergeCell ref="A64:A65"/>
    <mergeCell ref="A11:A12"/>
    <mergeCell ref="A13:A14"/>
    <mergeCell ref="E13:E14"/>
    <mergeCell ref="G1:H1"/>
    <mergeCell ref="A2:A3"/>
    <mergeCell ref="B2:C2"/>
    <mergeCell ref="D2:D3"/>
    <mergeCell ref="J1:U1"/>
    <mergeCell ref="S2:T2"/>
    <mergeCell ref="M47:N47"/>
    <mergeCell ref="P47:Q47"/>
    <mergeCell ref="S47:T47"/>
    <mergeCell ref="P2:Q2"/>
    <mergeCell ref="J47:K47"/>
    <mergeCell ref="J32:K32"/>
    <mergeCell ref="M32:N32"/>
    <mergeCell ref="P32:Q32"/>
    <mergeCell ref="S32:T32"/>
    <mergeCell ref="J2:K2"/>
    <mergeCell ref="M2:N2"/>
    <mergeCell ref="J17:K17"/>
    <mergeCell ref="M17:N17"/>
    <mergeCell ref="P17:Q17"/>
    <mergeCell ref="S17:T1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01"/>
  <sheetViews>
    <sheetView topLeftCell="A47" workbookViewId="0">
      <selection sqref="A1:XFD1048576"/>
    </sheetView>
  </sheetViews>
  <sheetFormatPr defaultRowHeight="12.75" x14ac:dyDescent="0.2"/>
  <cols>
    <col min="1" max="1" width="14.28515625" style="464" bestFit="1" customWidth="1"/>
    <col min="2" max="3" width="11" style="464" bestFit="1" customWidth="1"/>
    <col min="4" max="4" width="11.7109375" style="464" customWidth="1"/>
    <col min="5" max="5" width="7.7109375" style="464" customWidth="1"/>
    <col min="6" max="6" width="5.85546875" style="634" customWidth="1"/>
    <col min="7" max="8" width="13.28515625" style="464" customWidth="1"/>
    <col min="9" max="9" width="1.28515625" style="464" customWidth="1"/>
    <col min="10" max="10" width="9.5703125" style="464" bestFit="1" customWidth="1"/>
    <col min="11" max="11" width="9.140625" style="464"/>
    <col min="12" max="12" width="1.28515625" style="464" customWidth="1"/>
    <col min="13" max="14" width="9.140625" style="464"/>
    <col min="15" max="15" width="1.28515625" style="464" customWidth="1"/>
    <col min="16" max="17" width="9.140625" style="464"/>
    <col min="18" max="18" width="1.28515625" style="464" customWidth="1"/>
    <col min="19" max="20" width="9.140625" style="464"/>
    <col min="21" max="21" width="1.28515625" style="464" customWidth="1"/>
    <col min="22" max="23" width="9.140625" style="464"/>
    <col min="24" max="24" width="1.28515625" style="464" customWidth="1"/>
    <col min="25" max="25" width="9.140625" style="464"/>
    <col min="26" max="26" width="9.140625" style="464" customWidth="1"/>
    <col min="27" max="27" width="1.5703125" style="464" customWidth="1"/>
    <col min="28" max="16384" width="9.140625" style="464"/>
  </cols>
  <sheetData>
    <row r="1" spans="1:26" ht="16.5" thickBot="1" x14ac:dyDescent="0.3">
      <c r="A1" s="1360" t="s">
        <v>72</v>
      </c>
      <c r="B1" s="1361"/>
      <c r="C1" s="1361"/>
      <c r="D1" s="1362"/>
      <c r="E1" s="462"/>
      <c r="F1" s="514"/>
      <c r="G1" s="1394" t="s">
        <v>73</v>
      </c>
      <c r="H1" s="1418"/>
      <c r="I1" s="463"/>
      <c r="J1" s="1402" t="s">
        <v>59</v>
      </c>
      <c r="K1" s="1403"/>
      <c r="L1" s="1403"/>
      <c r="M1" s="1403"/>
      <c r="N1" s="1403"/>
      <c r="O1" s="1403"/>
      <c r="P1" s="1403"/>
      <c r="Q1" s="1403"/>
      <c r="R1" s="1403"/>
      <c r="S1" s="1403"/>
      <c r="T1" s="1403"/>
      <c r="U1" s="1403"/>
    </row>
    <row r="2" spans="1:26" ht="12.75" customHeight="1" thickBot="1" x14ac:dyDescent="0.3">
      <c r="A2" s="1396" t="s">
        <v>20</v>
      </c>
      <c r="B2" s="1398" t="s">
        <v>21</v>
      </c>
      <c r="C2" s="1399"/>
      <c r="D2" s="1400" t="s">
        <v>22</v>
      </c>
      <c r="E2" s="462"/>
      <c r="F2" s="514"/>
      <c r="G2" s="465" t="s">
        <v>27</v>
      </c>
      <c r="H2" s="466" t="s">
        <v>28</v>
      </c>
      <c r="I2" s="463"/>
      <c r="J2" s="1390">
        <v>2001</v>
      </c>
      <c r="K2" s="1387"/>
      <c r="L2" s="467"/>
      <c r="M2" s="1386">
        <v>2002</v>
      </c>
      <c r="N2" s="1387"/>
      <c r="O2" s="669"/>
      <c r="P2" s="1386">
        <v>2003</v>
      </c>
      <c r="Q2" s="1387"/>
      <c r="R2" s="467"/>
      <c r="S2" s="1388">
        <v>2004</v>
      </c>
      <c r="T2" s="1389"/>
      <c r="U2" s="468"/>
    </row>
    <row r="3" spans="1:26" ht="13.5" customHeight="1" thickBot="1" x14ac:dyDescent="0.3">
      <c r="A3" s="1397"/>
      <c r="B3" s="469" t="s">
        <v>23</v>
      </c>
      <c r="C3" s="694" t="s">
        <v>24</v>
      </c>
      <c r="D3" s="1401"/>
      <c r="E3" s="462"/>
      <c r="F3" s="514"/>
      <c r="G3" s="666" t="s">
        <v>0</v>
      </c>
      <c r="H3" s="472">
        <f>D7</f>
        <v>7</v>
      </c>
      <c r="I3" s="463"/>
      <c r="J3" s="473" t="s">
        <v>48</v>
      </c>
      <c r="K3" s="474" t="s">
        <v>49</v>
      </c>
      <c r="L3" s="475"/>
      <c r="M3" s="476" t="s">
        <v>48</v>
      </c>
      <c r="N3" s="474" t="s">
        <v>49</v>
      </c>
      <c r="O3" s="475"/>
      <c r="P3" s="476" t="s">
        <v>48</v>
      </c>
      <c r="Q3" s="474" t="s">
        <v>49</v>
      </c>
      <c r="R3" s="475"/>
      <c r="S3" s="476" t="s">
        <v>48</v>
      </c>
      <c r="T3" s="474" t="s">
        <v>49</v>
      </c>
      <c r="U3" s="475"/>
    </row>
    <row r="4" spans="1:26" ht="15.75" customHeight="1" thickBot="1" x14ac:dyDescent="0.3">
      <c r="A4" s="633">
        <v>41278</v>
      </c>
      <c r="B4" s="542">
        <v>0.25</v>
      </c>
      <c r="C4" s="542">
        <v>0.33333333333333331</v>
      </c>
      <c r="D4" s="543">
        <v>2</v>
      </c>
      <c r="E4" s="462"/>
      <c r="F4" s="514"/>
      <c r="G4" s="667" t="s">
        <v>1</v>
      </c>
      <c r="H4" s="482">
        <f>D12</f>
        <v>6</v>
      </c>
      <c r="I4" s="463"/>
      <c r="J4" s="483">
        <v>36894</v>
      </c>
      <c r="K4" s="484" t="s">
        <v>43</v>
      </c>
      <c r="L4" s="485"/>
      <c r="M4" s="486">
        <v>37264</v>
      </c>
      <c r="N4" s="484" t="s">
        <v>43</v>
      </c>
      <c r="O4" s="485"/>
      <c r="P4" s="486">
        <v>37645</v>
      </c>
      <c r="Q4" s="484" t="s">
        <v>43</v>
      </c>
      <c r="R4" s="485"/>
      <c r="S4" s="486">
        <v>38012</v>
      </c>
      <c r="T4" s="484" t="s">
        <v>50</v>
      </c>
      <c r="U4" s="485"/>
    </row>
    <row r="5" spans="1:26" ht="15.75" customHeight="1" x14ac:dyDescent="0.25">
      <c r="A5" s="633">
        <v>41279</v>
      </c>
      <c r="B5" s="542">
        <v>0.25</v>
      </c>
      <c r="C5" s="542">
        <v>0.33333333333333331</v>
      </c>
      <c r="D5" s="543">
        <v>3</v>
      </c>
      <c r="E5" s="462"/>
      <c r="F5" s="514"/>
      <c r="G5" s="667" t="s">
        <v>2</v>
      </c>
      <c r="H5" s="482">
        <f>D16</f>
        <v>3.25</v>
      </c>
      <c r="I5" s="463"/>
      <c r="J5" s="492">
        <v>36944</v>
      </c>
      <c r="K5" s="493" t="s">
        <v>43</v>
      </c>
      <c r="L5" s="485"/>
      <c r="M5" s="494">
        <v>37292</v>
      </c>
      <c r="N5" s="493" t="s">
        <v>43</v>
      </c>
      <c r="O5" s="485"/>
      <c r="P5" s="494">
        <v>37665</v>
      </c>
      <c r="Q5" s="493" t="s">
        <v>43</v>
      </c>
      <c r="R5" s="485"/>
      <c r="S5" s="495">
        <v>38019</v>
      </c>
      <c r="T5" s="496" t="s">
        <v>43</v>
      </c>
      <c r="U5" s="497"/>
    </row>
    <row r="6" spans="1:26" ht="15.75" customHeight="1" x14ac:dyDescent="0.25">
      <c r="A6" s="488">
        <v>41299</v>
      </c>
      <c r="B6" s="600">
        <v>0.25</v>
      </c>
      <c r="C6" s="600">
        <v>0.33333333333333331</v>
      </c>
      <c r="D6" s="632">
        <v>2</v>
      </c>
      <c r="E6" s="491" t="s">
        <v>43</v>
      </c>
      <c r="F6" s="514"/>
      <c r="G6" s="667" t="s">
        <v>3</v>
      </c>
      <c r="H6" s="482">
        <f>D20</f>
        <v>5</v>
      </c>
      <c r="I6" s="463"/>
      <c r="J6" s="492">
        <v>36953</v>
      </c>
      <c r="K6" s="493" t="s">
        <v>43</v>
      </c>
      <c r="L6" s="485"/>
      <c r="M6" s="494">
        <v>37316</v>
      </c>
      <c r="N6" s="493" t="s">
        <v>43</v>
      </c>
      <c r="O6" s="485"/>
      <c r="P6" s="494">
        <v>37684</v>
      </c>
      <c r="Q6" s="493" t="s">
        <v>43</v>
      </c>
      <c r="R6" s="485"/>
      <c r="S6" s="495">
        <v>38069</v>
      </c>
      <c r="T6" s="496" t="s">
        <v>38</v>
      </c>
      <c r="U6" s="497"/>
    </row>
    <row r="7" spans="1:26" ht="15.75" customHeight="1" thickBot="1" x14ac:dyDescent="0.3">
      <c r="A7" s="499" t="s">
        <v>0</v>
      </c>
      <c r="B7" s="500">
        <f>COUNT(A4:A6)</f>
        <v>3</v>
      </c>
      <c r="C7" s="501" t="s">
        <v>25</v>
      </c>
      <c r="D7" s="502">
        <f>SUM(D4:D6)</f>
        <v>7</v>
      </c>
      <c r="E7" s="462"/>
      <c r="F7" s="514"/>
      <c r="G7" s="667" t="s">
        <v>29</v>
      </c>
      <c r="H7" s="482">
        <f>D27</f>
        <v>18</v>
      </c>
      <c r="I7" s="463"/>
      <c r="J7" s="492">
        <v>36991</v>
      </c>
      <c r="K7" s="493" t="s">
        <v>39</v>
      </c>
      <c r="L7" s="485"/>
      <c r="M7" s="494">
        <v>37364</v>
      </c>
      <c r="N7" s="493" t="s">
        <v>39</v>
      </c>
      <c r="O7" s="485"/>
      <c r="P7" s="494">
        <v>37712</v>
      </c>
      <c r="Q7" s="493" t="s">
        <v>38</v>
      </c>
      <c r="R7" s="485"/>
      <c r="S7" s="495">
        <v>38100</v>
      </c>
      <c r="T7" s="496" t="s">
        <v>39</v>
      </c>
      <c r="U7" s="497"/>
    </row>
    <row r="8" spans="1:26" ht="15.75" customHeight="1" thickBot="1" x14ac:dyDescent="0.3">
      <c r="A8" s="503"/>
      <c r="B8" s="504"/>
      <c r="C8" s="504"/>
      <c r="D8" s="505"/>
      <c r="E8" s="462"/>
      <c r="F8" s="514"/>
      <c r="G8" s="667" t="s">
        <v>5</v>
      </c>
      <c r="H8" s="482">
        <f>D31</f>
        <v>9.75</v>
      </c>
      <c r="I8" s="463"/>
      <c r="J8" s="492">
        <v>37033</v>
      </c>
      <c r="K8" s="493" t="s">
        <v>39</v>
      </c>
      <c r="L8" s="485"/>
      <c r="M8" s="494">
        <v>37385</v>
      </c>
      <c r="N8" s="493" t="s">
        <v>42</v>
      </c>
      <c r="O8" s="485"/>
      <c r="P8" s="494">
        <v>37750</v>
      </c>
      <c r="Q8" s="493" t="s">
        <v>39</v>
      </c>
      <c r="R8" s="485"/>
      <c r="S8" s="494">
        <v>38133</v>
      </c>
      <c r="T8" s="493" t="s">
        <v>39</v>
      </c>
      <c r="U8" s="485"/>
    </row>
    <row r="9" spans="1:26" ht="15.75" customHeight="1" x14ac:dyDescent="0.25">
      <c r="A9" s="640">
        <v>41307</v>
      </c>
      <c r="B9" s="519">
        <v>0.29166666666666669</v>
      </c>
      <c r="C9" s="519">
        <v>0.375</v>
      </c>
      <c r="D9" s="520">
        <v>2</v>
      </c>
      <c r="E9" s="462"/>
      <c r="F9" s="514"/>
      <c r="G9" s="667" t="s">
        <v>6</v>
      </c>
      <c r="H9" s="482">
        <f>D38</f>
        <v>14</v>
      </c>
      <c r="I9" s="463"/>
      <c r="J9" s="492">
        <v>37047</v>
      </c>
      <c r="K9" s="493" t="s">
        <v>51</v>
      </c>
      <c r="L9" s="485"/>
      <c r="M9" s="494">
        <v>37420</v>
      </c>
      <c r="N9" s="493" t="s">
        <v>39</v>
      </c>
      <c r="O9" s="485"/>
      <c r="P9" s="494">
        <v>37798</v>
      </c>
      <c r="Q9" s="493" t="s">
        <v>39</v>
      </c>
      <c r="R9" s="485"/>
      <c r="S9" s="494">
        <v>38156</v>
      </c>
      <c r="T9" s="493" t="s">
        <v>42</v>
      </c>
      <c r="U9" s="485"/>
    </row>
    <row r="10" spans="1:26" ht="15.75" customHeight="1" x14ac:dyDescent="0.25">
      <c r="A10" s="639">
        <v>41309</v>
      </c>
      <c r="B10" s="521">
        <v>0.25</v>
      </c>
      <c r="C10" s="521">
        <v>0.33333333333333331</v>
      </c>
      <c r="D10" s="522">
        <v>2</v>
      </c>
      <c r="E10" s="462"/>
      <c r="F10" s="514"/>
      <c r="G10" s="667" t="s">
        <v>7</v>
      </c>
      <c r="H10" s="482">
        <f>D46</f>
        <v>18.25</v>
      </c>
      <c r="I10" s="463"/>
      <c r="J10" s="492">
        <v>37083</v>
      </c>
      <c r="K10" s="493" t="s">
        <v>42</v>
      </c>
      <c r="L10" s="485"/>
      <c r="M10" s="494">
        <v>37467</v>
      </c>
      <c r="N10" s="493" t="s">
        <v>42</v>
      </c>
      <c r="O10" s="485"/>
      <c r="P10" s="494">
        <v>37811</v>
      </c>
      <c r="Q10" s="493" t="s">
        <v>39</v>
      </c>
      <c r="R10" s="485"/>
      <c r="S10" s="494">
        <v>38182</v>
      </c>
      <c r="T10" s="493" t="s">
        <v>39</v>
      </c>
      <c r="U10" s="485"/>
    </row>
    <row r="11" spans="1:26" ht="15.75" customHeight="1" x14ac:dyDescent="0.25">
      <c r="A11" s="488">
        <v>41323</v>
      </c>
      <c r="B11" s="600">
        <v>0.25</v>
      </c>
      <c r="C11" s="600">
        <v>0.33333333333333331</v>
      </c>
      <c r="D11" s="632">
        <v>2</v>
      </c>
      <c r="E11" s="491" t="s">
        <v>43</v>
      </c>
      <c r="F11" s="514"/>
      <c r="G11" s="667" t="s">
        <v>8</v>
      </c>
      <c r="H11" s="482">
        <f>D56</f>
        <v>24.25</v>
      </c>
      <c r="I11" s="463"/>
      <c r="J11" s="492">
        <v>37112</v>
      </c>
      <c r="K11" s="493" t="s">
        <v>42</v>
      </c>
      <c r="L11" s="485"/>
      <c r="M11" s="494">
        <v>37491</v>
      </c>
      <c r="N11" s="493" t="s">
        <v>42</v>
      </c>
      <c r="O11" s="485"/>
      <c r="P11" s="494">
        <v>37860</v>
      </c>
      <c r="Q11" s="493" t="s">
        <v>42</v>
      </c>
      <c r="R11" s="485"/>
      <c r="S11" s="494">
        <v>38203</v>
      </c>
      <c r="T11" s="493" t="s">
        <v>39</v>
      </c>
      <c r="U11" s="485"/>
    </row>
    <row r="12" spans="1:26" ht="15.75" customHeight="1" thickBot="1" x14ac:dyDescent="0.3">
      <c r="A12" s="510" t="s">
        <v>1</v>
      </c>
      <c r="B12" s="511">
        <f>COUNT(A9:A11)</f>
        <v>3</v>
      </c>
      <c r="C12" s="512" t="s">
        <v>25</v>
      </c>
      <c r="D12" s="513">
        <f>SUM(D9:D11)</f>
        <v>6</v>
      </c>
      <c r="E12" s="514"/>
      <c r="F12" s="514"/>
      <c r="G12" s="667" t="s">
        <v>9</v>
      </c>
      <c r="H12" s="482">
        <f>D64</f>
        <v>14.5</v>
      </c>
      <c r="I12" s="463"/>
      <c r="J12" s="492">
        <v>37144</v>
      </c>
      <c r="K12" s="493" t="s">
        <v>42</v>
      </c>
      <c r="L12" s="485"/>
      <c r="M12" s="494">
        <v>37503</v>
      </c>
      <c r="N12" s="493" t="s">
        <v>39</v>
      </c>
      <c r="O12" s="485"/>
      <c r="P12" s="494">
        <v>37867</v>
      </c>
      <c r="Q12" s="493" t="s">
        <v>39</v>
      </c>
      <c r="R12" s="485"/>
      <c r="S12" s="494">
        <v>38239</v>
      </c>
      <c r="T12" s="493" t="s">
        <v>52</v>
      </c>
      <c r="U12" s="485"/>
    </row>
    <row r="13" spans="1:26" ht="15.75" customHeight="1" x14ac:dyDescent="0.25">
      <c r="A13" s="503"/>
      <c r="B13" s="504"/>
      <c r="C13" s="504"/>
      <c r="D13" s="505"/>
      <c r="E13" s="514"/>
      <c r="G13" s="667" t="s">
        <v>10</v>
      </c>
      <c r="H13" s="482">
        <f>D69</f>
        <v>6</v>
      </c>
      <c r="I13" s="463"/>
      <c r="J13" s="492">
        <v>37193</v>
      </c>
      <c r="K13" s="493" t="s">
        <v>38</v>
      </c>
      <c r="L13" s="485"/>
      <c r="M13" s="494">
        <v>37532</v>
      </c>
      <c r="N13" s="493" t="s">
        <v>42</v>
      </c>
      <c r="O13" s="485"/>
      <c r="P13" s="494">
        <v>37907</v>
      </c>
      <c r="Q13" s="493" t="s">
        <v>42</v>
      </c>
      <c r="R13" s="485"/>
      <c r="S13" s="494">
        <v>38264</v>
      </c>
      <c r="T13" s="493" t="s">
        <v>52</v>
      </c>
      <c r="U13" s="485"/>
    </row>
    <row r="14" spans="1:26" ht="15.75" customHeight="1" x14ac:dyDescent="0.25">
      <c r="A14" s="644">
        <v>41337</v>
      </c>
      <c r="B14" s="489">
        <v>0.25</v>
      </c>
      <c r="C14" s="489">
        <v>0.33333333333333331</v>
      </c>
      <c r="D14" s="490">
        <v>2</v>
      </c>
      <c r="E14" s="491" t="s">
        <v>43</v>
      </c>
      <c r="F14" s="514"/>
      <c r="G14" s="667" t="s">
        <v>11</v>
      </c>
      <c r="H14" s="482">
        <f>D74</f>
        <v>6</v>
      </c>
      <c r="I14" s="463"/>
      <c r="J14" s="492">
        <v>37208</v>
      </c>
      <c r="K14" s="493" t="s">
        <v>43</v>
      </c>
      <c r="L14" s="485"/>
      <c r="M14" s="494"/>
      <c r="N14" s="493"/>
      <c r="O14" s="485"/>
      <c r="P14" s="494">
        <v>37930</v>
      </c>
      <c r="Q14" s="493" t="s">
        <v>53</v>
      </c>
      <c r="R14" s="485"/>
      <c r="S14" s="494">
        <v>38306</v>
      </c>
      <c r="T14" s="493" t="s">
        <v>54</v>
      </c>
      <c r="U14" s="485"/>
    </row>
    <row r="15" spans="1:26" ht="15.75" customHeight="1" thickBot="1" x14ac:dyDescent="0.3">
      <c r="A15" s="643">
        <v>41355</v>
      </c>
      <c r="B15" s="642">
        <v>0.28125</v>
      </c>
      <c r="C15" s="642">
        <v>0.33333333333333331</v>
      </c>
      <c r="D15" s="547">
        <v>1.25</v>
      </c>
      <c r="G15" s="668" t="s">
        <v>30</v>
      </c>
      <c r="H15" s="524">
        <f>SUM(H3:H14)</f>
        <v>132</v>
      </c>
      <c r="I15" s="463"/>
      <c r="J15" s="525">
        <v>37252</v>
      </c>
      <c r="K15" s="526" t="s">
        <v>55</v>
      </c>
      <c r="L15" s="527"/>
      <c r="M15" s="528">
        <v>37594</v>
      </c>
      <c r="N15" s="526" t="s">
        <v>38</v>
      </c>
      <c r="O15" s="527"/>
      <c r="P15" s="528">
        <v>37963</v>
      </c>
      <c r="Q15" s="526" t="s">
        <v>43</v>
      </c>
      <c r="R15" s="527"/>
      <c r="S15" s="528">
        <v>38341</v>
      </c>
      <c r="T15" s="529" t="s">
        <v>54</v>
      </c>
      <c r="U15" s="530"/>
    </row>
    <row r="16" spans="1:26" ht="15.75" customHeight="1" thickBot="1" x14ac:dyDescent="0.3">
      <c r="A16" s="499" t="s">
        <v>2</v>
      </c>
      <c r="B16" s="500">
        <f>COUNT(A14:A15)</f>
        <v>2</v>
      </c>
      <c r="C16" s="517" t="s">
        <v>25</v>
      </c>
      <c r="D16" s="502">
        <f>SUM(D14:D15)</f>
        <v>3.25</v>
      </c>
      <c r="F16" s="514"/>
      <c r="G16" s="462"/>
      <c r="H16" s="462"/>
      <c r="I16" s="463"/>
      <c r="J16" s="533"/>
      <c r="K16" s="534"/>
      <c r="L16" s="535"/>
      <c r="M16" s="536"/>
      <c r="N16" s="534"/>
      <c r="O16" s="535"/>
      <c r="P16" s="536"/>
      <c r="Q16" s="534"/>
      <c r="R16" s="535"/>
      <c r="S16" s="536"/>
      <c r="T16" s="537"/>
      <c r="U16" s="537"/>
      <c r="V16" s="685"/>
      <c r="W16" s="686"/>
      <c r="X16" s="686"/>
      <c r="Y16" s="685"/>
      <c r="Z16" s="687"/>
    </row>
    <row r="17" spans="1:38" ht="15.75" customHeight="1" x14ac:dyDescent="0.25">
      <c r="A17" s="503"/>
      <c r="B17" s="504"/>
      <c r="C17" s="518"/>
      <c r="D17" s="505"/>
      <c r="E17" s="462"/>
      <c r="G17" s="539"/>
      <c r="H17" s="539"/>
      <c r="I17" s="463"/>
      <c r="J17" s="1388">
        <v>2005</v>
      </c>
      <c r="K17" s="1389"/>
      <c r="L17" s="468"/>
      <c r="M17" s="1388">
        <v>2006</v>
      </c>
      <c r="N17" s="1392"/>
      <c r="O17" s="670"/>
      <c r="P17" s="1390" t="s">
        <v>56</v>
      </c>
      <c r="Q17" s="1387"/>
      <c r="R17" s="467"/>
      <c r="S17" s="1386" t="s">
        <v>57</v>
      </c>
      <c r="T17" s="1387"/>
      <c r="U17" s="467"/>
    </row>
    <row r="18" spans="1:38" ht="15.75" customHeight="1" thickBot="1" x14ac:dyDescent="0.3">
      <c r="A18" s="641">
        <v>41368</v>
      </c>
      <c r="B18" s="521">
        <v>0.75</v>
      </c>
      <c r="C18" s="521">
        <v>0.875</v>
      </c>
      <c r="D18" s="522">
        <v>3</v>
      </c>
      <c r="E18" s="491" t="s">
        <v>74</v>
      </c>
      <c r="F18" s="548"/>
      <c r="G18" s="539"/>
      <c r="H18" s="539"/>
      <c r="I18" s="463"/>
      <c r="J18" s="476" t="s">
        <v>48</v>
      </c>
      <c r="K18" s="474" t="s">
        <v>49</v>
      </c>
      <c r="L18" s="475"/>
      <c r="M18" s="476" t="s">
        <v>48</v>
      </c>
      <c r="N18" s="477" t="s">
        <v>49</v>
      </c>
      <c r="O18" s="670"/>
      <c r="P18" s="473" t="s">
        <v>48</v>
      </c>
      <c r="Q18" s="474" t="s">
        <v>49</v>
      </c>
      <c r="R18" s="475"/>
      <c r="S18" s="476" t="s">
        <v>48</v>
      </c>
      <c r="T18" s="474" t="s">
        <v>49</v>
      </c>
      <c r="U18" s="475"/>
    </row>
    <row r="19" spans="1:38" ht="15.75" customHeight="1" x14ac:dyDescent="0.25">
      <c r="A19" s="532">
        <v>41374</v>
      </c>
      <c r="B19" s="521">
        <v>0.6875</v>
      </c>
      <c r="C19" s="521">
        <v>0.77083333333333337</v>
      </c>
      <c r="D19" s="522">
        <v>2</v>
      </c>
      <c r="F19" s="548"/>
      <c r="G19" s="539"/>
      <c r="H19" s="539"/>
      <c r="I19" s="463"/>
      <c r="J19" s="486">
        <v>38376</v>
      </c>
      <c r="K19" s="484" t="s">
        <v>43</v>
      </c>
      <c r="L19" s="485"/>
      <c r="M19" s="486">
        <v>38744</v>
      </c>
      <c r="N19" s="487" t="s">
        <v>43</v>
      </c>
      <c r="O19" s="670"/>
      <c r="P19" s="483">
        <v>39111</v>
      </c>
      <c r="Q19" s="484" t="s">
        <v>43</v>
      </c>
      <c r="R19" s="485"/>
      <c r="S19" s="486">
        <v>39451</v>
      </c>
      <c r="T19" s="484" t="s">
        <v>43</v>
      </c>
      <c r="U19" s="485"/>
    </row>
    <row r="20" spans="1:38" ht="15.75" customHeight="1" thickBot="1" x14ac:dyDescent="0.3">
      <c r="A20" s="499" t="s">
        <v>3</v>
      </c>
      <c r="B20" s="500">
        <f>COUNT(A18:A19)</f>
        <v>2</v>
      </c>
      <c r="C20" s="517" t="s">
        <v>25</v>
      </c>
      <c r="D20" s="502">
        <f>SUM(D18:D19)</f>
        <v>5</v>
      </c>
      <c r="F20" s="514"/>
      <c r="G20" s="539"/>
      <c r="H20" s="539"/>
      <c r="I20" s="463"/>
      <c r="J20" s="495">
        <v>38019</v>
      </c>
      <c r="K20" s="496" t="s">
        <v>43</v>
      </c>
      <c r="L20" s="497"/>
      <c r="M20" s="495">
        <v>38758</v>
      </c>
      <c r="N20" s="498" t="s">
        <v>43</v>
      </c>
      <c r="O20" s="670"/>
      <c r="P20" s="492">
        <v>39119</v>
      </c>
      <c r="Q20" s="493" t="s">
        <v>43</v>
      </c>
      <c r="R20" s="485"/>
      <c r="S20" s="494">
        <v>39506</v>
      </c>
      <c r="T20" s="493" t="s">
        <v>43</v>
      </c>
      <c r="U20" s="485"/>
    </row>
    <row r="21" spans="1:38" ht="15.75" customHeight="1" thickBot="1" x14ac:dyDescent="0.3">
      <c r="A21" s="503"/>
      <c r="B21" s="504"/>
      <c r="C21" s="518"/>
      <c r="D21" s="505"/>
      <c r="E21" s="540"/>
      <c r="F21" s="548"/>
      <c r="G21" s="539"/>
      <c r="H21" s="539"/>
      <c r="I21" s="463"/>
      <c r="J21" s="495">
        <v>38415</v>
      </c>
      <c r="K21" s="496" t="s">
        <v>38</v>
      </c>
      <c r="L21" s="497"/>
      <c r="M21" s="495">
        <v>38784</v>
      </c>
      <c r="N21" s="498" t="s">
        <v>38</v>
      </c>
      <c r="O21" s="670"/>
      <c r="P21" s="492">
        <v>39160</v>
      </c>
      <c r="Q21" s="493" t="s">
        <v>43</v>
      </c>
      <c r="R21" s="485"/>
      <c r="S21" s="494">
        <v>39517</v>
      </c>
      <c r="T21" s="493" t="s">
        <v>43</v>
      </c>
      <c r="U21" s="485"/>
    </row>
    <row r="22" spans="1:38" ht="15.75" customHeight="1" x14ac:dyDescent="0.25">
      <c r="A22" s="645">
        <v>41411</v>
      </c>
      <c r="B22" s="646">
        <v>0.58333333333333337</v>
      </c>
      <c r="C22" s="646">
        <v>0.75</v>
      </c>
      <c r="D22" s="516">
        <v>4</v>
      </c>
      <c r="E22" s="540"/>
      <c r="F22" s="548"/>
      <c r="G22" s="462"/>
      <c r="H22" s="462"/>
      <c r="I22" s="463"/>
      <c r="J22" s="495">
        <v>38463</v>
      </c>
      <c r="K22" s="496" t="s">
        <v>39</v>
      </c>
      <c r="L22" s="497"/>
      <c r="M22" s="495">
        <v>38832</v>
      </c>
      <c r="N22" s="498" t="s">
        <v>39</v>
      </c>
      <c r="O22" s="670"/>
      <c r="P22" s="492">
        <v>39202</v>
      </c>
      <c r="Q22" s="493" t="s">
        <v>40</v>
      </c>
      <c r="R22" s="485"/>
      <c r="S22" s="494">
        <v>39554</v>
      </c>
      <c r="T22" s="493" t="s">
        <v>43</v>
      </c>
      <c r="U22" s="485"/>
    </row>
    <row r="23" spans="1:38" ht="15.75" customHeight="1" x14ac:dyDescent="0.25">
      <c r="A23" s="648">
        <v>41416</v>
      </c>
      <c r="B23" s="642">
        <v>0.625</v>
      </c>
      <c r="C23" s="642">
        <v>0.75</v>
      </c>
      <c r="D23" s="547">
        <v>3</v>
      </c>
      <c r="E23" s="540"/>
      <c r="F23" s="548"/>
      <c r="G23" s="462"/>
      <c r="H23" s="462"/>
      <c r="I23" s="463"/>
      <c r="J23" s="494">
        <v>38484</v>
      </c>
      <c r="K23" s="493" t="s">
        <v>39</v>
      </c>
      <c r="L23" s="485"/>
      <c r="M23" s="494">
        <v>38867</v>
      </c>
      <c r="N23" s="509" t="s">
        <v>40</v>
      </c>
      <c r="O23" s="670"/>
      <c r="P23" s="492">
        <v>39232</v>
      </c>
      <c r="Q23" s="493" t="s">
        <v>39</v>
      </c>
      <c r="R23" s="485"/>
      <c r="S23" s="494">
        <v>39595</v>
      </c>
      <c r="T23" s="493" t="s">
        <v>39</v>
      </c>
      <c r="U23" s="485"/>
    </row>
    <row r="24" spans="1:38" ht="15.75" customHeight="1" x14ac:dyDescent="0.25">
      <c r="A24" s="545">
        <v>41423</v>
      </c>
      <c r="B24" s="546">
        <v>0.625</v>
      </c>
      <c r="C24" s="546">
        <v>0.76041666666666663</v>
      </c>
      <c r="D24" s="647">
        <v>3.25</v>
      </c>
      <c r="E24" s="540"/>
      <c r="G24" s="462"/>
      <c r="H24" s="462"/>
      <c r="I24" s="550"/>
      <c r="J24" s="494">
        <v>38518</v>
      </c>
      <c r="K24" s="493" t="s">
        <v>39</v>
      </c>
      <c r="L24" s="485"/>
      <c r="M24" s="494">
        <v>38890</v>
      </c>
      <c r="N24" s="509" t="s">
        <v>39</v>
      </c>
      <c r="O24" s="671"/>
      <c r="P24" s="492">
        <v>39252</v>
      </c>
      <c r="Q24" s="493" t="s">
        <v>42</v>
      </c>
      <c r="R24" s="485"/>
      <c r="S24" s="494">
        <v>39608</v>
      </c>
      <c r="T24" s="493" t="s">
        <v>39</v>
      </c>
      <c r="U24" s="485"/>
    </row>
    <row r="25" spans="1:38" ht="15.75" customHeight="1" x14ac:dyDescent="0.25">
      <c r="A25" s="544">
        <v>41424</v>
      </c>
      <c r="B25" s="489">
        <v>0.58333333333333337</v>
      </c>
      <c r="C25" s="489">
        <v>0.77083333333333337</v>
      </c>
      <c r="D25" s="490">
        <v>4.5</v>
      </c>
      <c r="E25" s="491" t="s">
        <v>39</v>
      </c>
      <c r="F25" s="514"/>
      <c r="G25" s="462"/>
      <c r="H25" s="462"/>
      <c r="I25" s="550"/>
      <c r="J25" s="494">
        <v>38560</v>
      </c>
      <c r="K25" s="493" t="s">
        <v>39</v>
      </c>
      <c r="L25" s="485"/>
      <c r="M25" s="494">
        <v>38929</v>
      </c>
      <c r="N25" s="509" t="s">
        <v>42</v>
      </c>
      <c r="O25" s="671"/>
      <c r="P25" s="492">
        <v>39282</v>
      </c>
      <c r="Q25" s="493" t="s">
        <v>39</v>
      </c>
      <c r="R25" s="485"/>
      <c r="S25" s="494">
        <v>39650</v>
      </c>
      <c r="T25" s="493" t="s">
        <v>39</v>
      </c>
      <c r="U25" s="485"/>
    </row>
    <row r="26" spans="1:38" ht="15.75" customHeight="1" x14ac:dyDescent="0.25">
      <c r="A26" s="545">
        <v>41425</v>
      </c>
      <c r="B26" s="546">
        <v>0.625</v>
      </c>
      <c r="C26" s="546">
        <v>0.76041666666666663</v>
      </c>
      <c r="D26" s="547">
        <v>3.25</v>
      </c>
      <c r="E26" s="540"/>
      <c r="F26" s="635"/>
      <c r="G26" s="462"/>
      <c r="H26" s="462"/>
      <c r="I26" s="463"/>
      <c r="J26" s="494">
        <v>38579</v>
      </c>
      <c r="K26" s="493" t="s">
        <v>42</v>
      </c>
      <c r="L26" s="485"/>
      <c r="M26" s="494">
        <v>38931</v>
      </c>
      <c r="N26" s="509" t="s">
        <v>39</v>
      </c>
      <c r="O26" s="670"/>
      <c r="P26" s="492">
        <v>39303</v>
      </c>
      <c r="Q26" s="552" t="s">
        <v>42</v>
      </c>
      <c r="R26" s="485"/>
      <c r="S26" s="494">
        <v>39666</v>
      </c>
      <c r="T26" s="493" t="s">
        <v>39</v>
      </c>
      <c r="U26" s="485"/>
    </row>
    <row r="27" spans="1:38" ht="15.75" customHeight="1" thickBot="1" x14ac:dyDescent="0.3">
      <c r="A27" s="499" t="s">
        <v>4</v>
      </c>
      <c r="B27" s="500">
        <f>COUNT(A22:A26)</f>
        <v>5</v>
      </c>
      <c r="C27" s="517" t="s">
        <v>25</v>
      </c>
      <c r="D27" s="502">
        <f>SUM(D22:D26)</f>
        <v>18</v>
      </c>
      <c r="E27" s="540"/>
      <c r="G27" s="462"/>
      <c r="H27" s="462"/>
      <c r="I27" s="463"/>
      <c r="J27" s="494">
        <v>38980</v>
      </c>
      <c r="K27" s="493" t="s">
        <v>39</v>
      </c>
      <c r="L27" s="485"/>
      <c r="M27" s="494">
        <v>38979</v>
      </c>
      <c r="N27" s="509" t="s">
        <v>39</v>
      </c>
      <c r="O27" s="670"/>
      <c r="P27" s="492">
        <v>39335</v>
      </c>
      <c r="Q27" s="493" t="s">
        <v>42</v>
      </c>
      <c r="R27" s="485"/>
      <c r="S27" s="494">
        <v>39699</v>
      </c>
      <c r="T27" s="493" t="s">
        <v>39</v>
      </c>
      <c r="U27" s="485"/>
    </row>
    <row r="28" spans="1:38" ht="15.75" customHeight="1" thickBot="1" x14ac:dyDescent="0.3">
      <c r="A28" s="503"/>
      <c r="B28" s="504"/>
      <c r="C28" s="518"/>
      <c r="D28" s="505"/>
      <c r="E28" s="548"/>
      <c r="G28" s="553"/>
      <c r="H28" s="553"/>
      <c r="I28" s="463"/>
      <c r="J28" s="494">
        <v>38630</v>
      </c>
      <c r="K28" s="493" t="s">
        <v>51</v>
      </c>
      <c r="L28" s="485"/>
      <c r="M28" s="494">
        <v>38995</v>
      </c>
      <c r="N28" s="509" t="s">
        <v>39</v>
      </c>
      <c r="O28" s="670"/>
      <c r="P28" s="492">
        <v>39363</v>
      </c>
      <c r="Q28" s="493" t="s">
        <v>39</v>
      </c>
      <c r="R28" s="485"/>
      <c r="S28" s="494">
        <v>39751</v>
      </c>
      <c r="T28" s="493" t="s">
        <v>43</v>
      </c>
      <c r="U28" s="485"/>
    </row>
    <row r="29" spans="1:38" ht="15.75" customHeight="1" x14ac:dyDescent="0.25">
      <c r="A29" s="549">
        <v>41437</v>
      </c>
      <c r="B29" s="519">
        <v>0.58333333333333337</v>
      </c>
      <c r="C29" s="519">
        <v>0.76041666666666663</v>
      </c>
      <c r="D29" s="520">
        <v>4.25</v>
      </c>
      <c r="F29" s="514"/>
      <c r="G29" s="555"/>
      <c r="H29" s="462"/>
      <c r="I29" s="463"/>
      <c r="J29" s="494">
        <v>38674</v>
      </c>
      <c r="K29" s="493" t="s">
        <v>43</v>
      </c>
      <c r="L29" s="485"/>
      <c r="M29" s="494">
        <v>39042</v>
      </c>
      <c r="N29" s="509" t="s">
        <v>40</v>
      </c>
      <c r="O29" s="670"/>
      <c r="P29" s="492">
        <v>39394</v>
      </c>
      <c r="Q29" s="493" t="s">
        <v>43</v>
      </c>
      <c r="R29" s="485"/>
      <c r="S29" s="494">
        <v>39776</v>
      </c>
      <c r="T29" s="493" t="s">
        <v>43</v>
      </c>
      <c r="U29" s="485"/>
    </row>
    <row r="30" spans="1:38" ht="15.75" customHeight="1" thickBot="1" x14ac:dyDescent="0.3">
      <c r="A30" s="488">
        <v>41438</v>
      </c>
      <c r="B30" s="489">
        <v>0.5</v>
      </c>
      <c r="C30" s="489">
        <v>0.72916666666666663</v>
      </c>
      <c r="D30" s="490">
        <v>5.5</v>
      </c>
      <c r="E30" s="491" t="s">
        <v>42</v>
      </c>
      <c r="G30" s="540"/>
      <c r="H30" s="556"/>
      <c r="I30" s="463"/>
      <c r="J30" s="528">
        <v>38708</v>
      </c>
      <c r="K30" s="529" t="s">
        <v>43</v>
      </c>
      <c r="L30" s="530"/>
      <c r="M30" s="528">
        <v>39424</v>
      </c>
      <c r="N30" s="531" t="s">
        <v>38</v>
      </c>
      <c r="O30" s="672"/>
      <c r="P30" s="525">
        <v>39434</v>
      </c>
      <c r="Q30" s="526" t="s">
        <v>43</v>
      </c>
      <c r="R30" s="527"/>
      <c r="S30" s="528">
        <v>39785</v>
      </c>
      <c r="T30" s="526" t="s">
        <v>43</v>
      </c>
      <c r="U30" s="527"/>
    </row>
    <row r="31" spans="1:38" ht="15.75" customHeight="1" thickBot="1" x14ac:dyDescent="0.3">
      <c r="A31" s="499" t="s">
        <v>5</v>
      </c>
      <c r="B31" s="500">
        <f>COUNT(A29:A30)</f>
        <v>2</v>
      </c>
      <c r="C31" s="517" t="s">
        <v>25</v>
      </c>
      <c r="D31" s="502">
        <f>SUM(D29:D30)</f>
        <v>9.75</v>
      </c>
      <c r="G31" s="540"/>
      <c r="H31" s="556"/>
      <c r="I31" s="463"/>
    </row>
    <row r="32" spans="1:38" ht="15.75" customHeight="1" thickBot="1" x14ac:dyDescent="0.3">
      <c r="A32" s="503"/>
      <c r="B32" s="504"/>
      <c r="C32" s="518"/>
      <c r="D32" s="505"/>
      <c r="G32" s="540"/>
      <c r="H32" s="557" t="s">
        <v>41</v>
      </c>
      <c r="I32" s="463"/>
      <c r="J32" s="1386" t="s">
        <v>58</v>
      </c>
      <c r="K32" s="1387"/>
      <c r="L32" s="467"/>
      <c r="M32" s="1388">
        <v>2010</v>
      </c>
      <c r="N32" s="1389"/>
      <c r="O32" s="468"/>
      <c r="P32" s="1388">
        <v>2011</v>
      </c>
      <c r="Q32" s="1389"/>
      <c r="R32" s="468"/>
      <c r="S32" s="1388">
        <v>2012</v>
      </c>
      <c r="T32" s="1393"/>
      <c r="U32" s="678"/>
      <c r="AI32" s="350"/>
      <c r="AJ32" s="353"/>
      <c r="AK32" s="353"/>
      <c r="AL32" s="354"/>
    </row>
    <row r="33" spans="1:38" ht="15.75" customHeight="1" thickBot="1" x14ac:dyDescent="0.3">
      <c r="A33" s="618">
        <v>41471</v>
      </c>
      <c r="B33" s="650">
        <v>0.58333333333333337</v>
      </c>
      <c r="C33" s="651">
        <v>0.75</v>
      </c>
      <c r="D33" s="652">
        <v>4</v>
      </c>
      <c r="E33" s="491" t="s">
        <v>39</v>
      </c>
      <c r="G33" s="569"/>
      <c r="H33" s="561"/>
      <c r="I33" s="463"/>
      <c r="J33" s="476" t="s">
        <v>48</v>
      </c>
      <c r="K33" s="474" t="s">
        <v>49</v>
      </c>
      <c r="L33" s="475"/>
      <c r="M33" s="476" t="s">
        <v>48</v>
      </c>
      <c r="N33" s="474" t="s">
        <v>49</v>
      </c>
      <c r="O33" s="475"/>
      <c r="P33" s="476" t="s">
        <v>48</v>
      </c>
      <c r="Q33" s="474" t="s">
        <v>49</v>
      </c>
      <c r="R33" s="475"/>
      <c r="S33" s="476" t="s">
        <v>48</v>
      </c>
      <c r="T33" s="673" t="s">
        <v>49</v>
      </c>
      <c r="U33" s="679"/>
      <c r="AI33" s="350"/>
      <c r="AJ33" s="353"/>
      <c r="AK33" s="353"/>
      <c r="AL33" s="354"/>
    </row>
    <row r="34" spans="1:38" ht="15.75" customHeight="1" x14ac:dyDescent="0.25">
      <c r="A34" s="581">
        <v>41472</v>
      </c>
      <c r="B34" s="565">
        <v>0.58333333333333337</v>
      </c>
      <c r="C34" s="613">
        <v>0.70833333333333337</v>
      </c>
      <c r="D34" s="547">
        <v>3</v>
      </c>
      <c r="G34" s="569"/>
      <c r="H34" s="561"/>
      <c r="I34" s="463"/>
      <c r="J34" s="486">
        <v>39829</v>
      </c>
      <c r="K34" s="484" t="s">
        <v>43</v>
      </c>
      <c r="L34" s="485"/>
      <c r="M34" s="486">
        <v>40189</v>
      </c>
      <c r="N34" s="484" t="s">
        <v>43</v>
      </c>
      <c r="O34" s="485"/>
      <c r="P34" s="486">
        <v>40557</v>
      </c>
      <c r="Q34" s="484" t="s">
        <v>43</v>
      </c>
      <c r="R34" s="485"/>
      <c r="S34" s="486">
        <v>40912</v>
      </c>
      <c r="T34" s="674" t="s">
        <v>43</v>
      </c>
      <c r="U34" s="680"/>
      <c r="AI34" s="350"/>
      <c r="AJ34" s="353"/>
      <c r="AK34" s="353"/>
      <c r="AL34" s="354"/>
    </row>
    <row r="35" spans="1:38" ht="15.75" customHeight="1" x14ac:dyDescent="0.25">
      <c r="A35" s="581">
        <v>41473</v>
      </c>
      <c r="B35" s="649">
        <v>0.58333333333333337</v>
      </c>
      <c r="C35" s="613">
        <v>0.70833333333333337</v>
      </c>
      <c r="D35" s="547">
        <v>3</v>
      </c>
      <c r="G35" s="569"/>
      <c r="H35" s="561"/>
      <c r="I35" s="463"/>
      <c r="J35" s="494">
        <v>39849</v>
      </c>
      <c r="K35" s="493" t="s">
        <v>43</v>
      </c>
      <c r="L35" s="485"/>
      <c r="M35" s="495">
        <v>40210</v>
      </c>
      <c r="N35" s="496" t="s">
        <v>43</v>
      </c>
      <c r="O35" s="497"/>
      <c r="P35" s="495">
        <v>40585</v>
      </c>
      <c r="Q35" s="493" t="s">
        <v>43</v>
      </c>
      <c r="R35" s="497"/>
      <c r="S35" s="495">
        <v>40952</v>
      </c>
      <c r="T35" s="675" t="s">
        <v>43</v>
      </c>
      <c r="U35" s="681"/>
      <c r="AI35" s="350"/>
      <c r="AJ35" s="353"/>
      <c r="AK35" s="353"/>
      <c r="AL35" s="354"/>
    </row>
    <row r="36" spans="1:38" ht="15.75" customHeight="1" x14ac:dyDescent="0.25">
      <c r="A36" s="581">
        <v>41474</v>
      </c>
      <c r="B36" s="565">
        <v>0.625</v>
      </c>
      <c r="C36" s="613">
        <v>0.70833333333333337</v>
      </c>
      <c r="D36" s="547">
        <v>2</v>
      </c>
      <c r="F36" s="572"/>
      <c r="G36" s="569"/>
      <c r="H36" s="561"/>
      <c r="I36" s="463"/>
      <c r="J36" s="494">
        <v>39876</v>
      </c>
      <c r="K36" s="493" t="s">
        <v>38</v>
      </c>
      <c r="L36" s="485"/>
      <c r="M36" s="495">
        <v>40239</v>
      </c>
      <c r="N36" s="496" t="s">
        <v>53</v>
      </c>
      <c r="O36" s="497"/>
      <c r="P36" s="495">
        <v>40631</v>
      </c>
      <c r="Q36" s="493" t="s">
        <v>43</v>
      </c>
      <c r="R36" s="497"/>
      <c r="S36" s="495">
        <v>40974</v>
      </c>
      <c r="T36" s="675" t="s">
        <v>43</v>
      </c>
      <c r="U36" s="681"/>
      <c r="AI36" s="350"/>
      <c r="AJ36" s="353"/>
      <c r="AK36" s="353"/>
      <c r="AL36" s="354"/>
    </row>
    <row r="37" spans="1:38" ht="15.75" customHeight="1" x14ac:dyDescent="0.25">
      <c r="A37" s="581">
        <v>41479</v>
      </c>
      <c r="B37" s="613">
        <v>0.58333333333333337</v>
      </c>
      <c r="C37" s="613">
        <v>0.66666666666666663</v>
      </c>
      <c r="D37" s="547">
        <v>2</v>
      </c>
      <c r="F37" s="572"/>
      <c r="G37" s="569"/>
      <c r="H37" s="561"/>
      <c r="I37" s="463"/>
      <c r="J37" s="494">
        <v>39930</v>
      </c>
      <c r="K37" s="493" t="s">
        <v>39</v>
      </c>
      <c r="L37" s="485"/>
      <c r="M37" s="495">
        <v>40274</v>
      </c>
      <c r="N37" s="496" t="s">
        <v>39</v>
      </c>
      <c r="O37" s="497"/>
      <c r="P37" s="495">
        <v>40660</v>
      </c>
      <c r="Q37" s="496" t="s">
        <v>39</v>
      </c>
      <c r="R37" s="497"/>
      <c r="S37" s="495">
        <v>41016</v>
      </c>
      <c r="T37" s="676" t="s">
        <v>39</v>
      </c>
      <c r="U37" s="682"/>
      <c r="AH37" s="350"/>
      <c r="AI37" s="353"/>
      <c r="AJ37" s="353"/>
      <c r="AK37" s="354"/>
    </row>
    <row r="38" spans="1:38" ht="15.75" customHeight="1" thickBot="1" x14ac:dyDescent="0.3">
      <c r="A38" s="510" t="s">
        <v>6</v>
      </c>
      <c r="B38" s="500">
        <f>COUNT(A33:A37)</f>
        <v>5</v>
      </c>
      <c r="C38" s="517" t="s">
        <v>25</v>
      </c>
      <c r="D38" s="502">
        <f>SUM(D33:D37)</f>
        <v>14</v>
      </c>
      <c r="E38" s="569"/>
      <c r="F38" s="572"/>
      <c r="G38" s="569"/>
      <c r="I38" s="463"/>
      <c r="J38" s="494">
        <v>39962</v>
      </c>
      <c r="K38" s="493" t="s">
        <v>39</v>
      </c>
      <c r="L38" s="485"/>
      <c r="M38" s="494">
        <v>40325</v>
      </c>
      <c r="N38" s="496" t="s">
        <v>39</v>
      </c>
      <c r="O38" s="485"/>
      <c r="P38" s="494">
        <v>40694</v>
      </c>
      <c r="Q38" s="496" t="s">
        <v>39</v>
      </c>
      <c r="R38" s="485"/>
      <c r="S38" s="494">
        <v>41032</v>
      </c>
      <c r="T38" s="676" t="s">
        <v>39</v>
      </c>
      <c r="U38" s="682"/>
    </row>
    <row r="39" spans="1:38" ht="15.75" customHeight="1" thickBot="1" x14ac:dyDescent="0.3">
      <c r="A39" s="503"/>
      <c r="B39" s="504"/>
      <c r="C39" s="518"/>
      <c r="D39" s="505"/>
      <c r="E39" s="569"/>
      <c r="F39" s="572"/>
      <c r="G39" s="569"/>
      <c r="I39" s="463"/>
      <c r="J39" s="494">
        <v>39993</v>
      </c>
      <c r="K39" s="493" t="s">
        <v>39</v>
      </c>
      <c r="L39" s="485"/>
      <c r="M39" s="494">
        <v>40352</v>
      </c>
      <c r="N39" s="493" t="s">
        <v>42</v>
      </c>
      <c r="O39" s="485"/>
      <c r="P39" s="494">
        <v>40722</v>
      </c>
      <c r="Q39" s="493" t="s">
        <v>51</v>
      </c>
      <c r="R39" s="485"/>
      <c r="S39" s="494">
        <v>41089</v>
      </c>
      <c r="T39" s="675" t="s">
        <v>40</v>
      </c>
      <c r="U39" s="681"/>
    </row>
    <row r="40" spans="1:38" ht="15.75" customHeight="1" x14ac:dyDescent="0.25">
      <c r="A40" s="1414">
        <v>41494</v>
      </c>
      <c r="B40" s="655">
        <v>0.58333333333333337</v>
      </c>
      <c r="C40" s="655">
        <v>0.75</v>
      </c>
      <c r="D40" s="574">
        <v>4</v>
      </c>
      <c r="E40" s="569"/>
      <c r="F40" s="572"/>
      <c r="G40" s="572"/>
      <c r="I40" s="463"/>
      <c r="J40" s="494">
        <v>40022</v>
      </c>
      <c r="K40" s="493" t="s">
        <v>42</v>
      </c>
      <c r="L40" s="485"/>
      <c r="M40" s="494">
        <v>40381</v>
      </c>
      <c r="N40" s="496" t="s">
        <v>39</v>
      </c>
      <c r="O40" s="485"/>
      <c r="P40" s="494">
        <v>40746</v>
      </c>
      <c r="Q40" s="493" t="s">
        <v>51</v>
      </c>
      <c r="R40" s="485"/>
      <c r="S40" s="494">
        <v>41116</v>
      </c>
      <c r="T40" s="676" t="s">
        <v>39</v>
      </c>
      <c r="U40" s="682"/>
    </row>
    <row r="41" spans="1:38" ht="15.75" customHeight="1" x14ac:dyDescent="0.25">
      <c r="A41" s="1415"/>
      <c r="B41" s="656">
        <v>0.77083333333333337</v>
      </c>
      <c r="C41" s="656">
        <v>0.29166666666666669</v>
      </c>
      <c r="D41" s="654">
        <v>0.5</v>
      </c>
      <c r="E41" s="569"/>
      <c r="G41" s="572"/>
      <c r="I41" s="463"/>
      <c r="J41" s="494">
        <v>40035</v>
      </c>
      <c r="K41" s="493" t="s">
        <v>42</v>
      </c>
      <c r="L41" s="485"/>
      <c r="M41" s="494">
        <v>40401</v>
      </c>
      <c r="N41" s="496" t="s">
        <v>39</v>
      </c>
      <c r="O41" s="485"/>
      <c r="P41" s="494">
        <v>40759</v>
      </c>
      <c r="Q41" s="493" t="s">
        <v>42</v>
      </c>
      <c r="R41" s="485"/>
      <c r="S41" s="494">
        <v>41127</v>
      </c>
      <c r="T41" s="675" t="s">
        <v>42</v>
      </c>
      <c r="U41" s="681"/>
    </row>
    <row r="42" spans="1:38" ht="15.75" customHeight="1" x14ac:dyDescent="0.25">
      <c r="A42" s="653">
        <v>41495</v>
      </c>
      <c r="B42" s="656">
        <v>0.54166666666666663</v>
      </c>
      <c r="C42" s="656">
        <v>0.75</v>
      </c>
      <c r="D42" s="654">
        <v>5</v>
      </c>
      <c r="E42" s="569"/>
      <c r="F42" s="514"/>
      <c r="G42" s="572"/>
      <c r="H42" s="569"/>
      <c r="I42" s="463"/>
      <c r="J42" s="494">
        <v>40080</v>
      </c>
      <c r="K42" s="493" t="s">
        <v>39</v>
      </c>
      <c r="L42" s="485"/>
      <c r="M42" s="494">
        <v>40422</v>
      </c>
      <c r="N42" s="496" t="s">
        <v>39</v>
      </c>
      <c r="O42" s="485"/>
      <c r="P42" s="494">
        <v>40800</v>
      </c>
      <c r="Q42" s="493" t="s">
        <v>39</v>
      </c>
      <c r="R42" s="485"/>
      <c r="S42" s="494">
        <v>41153</v>
      </c>
      <c r="T42" s="675" t="s">
        <v>42</v>
      </c>
      <c r="U42" s="681"/>
    </row>
    <row r="43" spans="1:38" ht="15.75" customHeight="1" x14ac:dyDescent="0.25">
      <c r="A43" s="653">
        <v>41496</v>
      </c>
      <c r="B43" s="656">
        <v>0.63541666666666663</v>
      </c>
      <c r="C43" s="656">
        <v>0.70833333333333337</v>
      </c>
      <c r="D43" s="654">
        <v>1.75</v>
      </c>
      <c r="E43" s="569"/>
      <c r="G43" s="572"/>
      <c r="H43" s="572"/>
      <c r="I43" s="463"/>
      <c r="J43" s="494">
        <v>40093</v>
      </c>
      <c r="K43" s="493" t="s">
        <v>39</v>
      </c>
      <c r="L43" s="485"/>
      <c r="M43" s="494">
        <v>40478</v>
      </c>
      <c r="N43" s="493" t="s">
        <v>53</v>
      </c>
      <c r="O43" s="485"/>
      <c r="P43" s="494">
        <v>40847</v>
      </c>
      <c r="Q43" s="493" t="s">
        <v>55</v>
      </c>
      <c r="R43" s="485"/>
      <c r="S43" s="494">
        <v>41185</v>
      </c>
      <c r="T43" s="675" t="s">
        <v>42</v>
      </c>
      <c r="U43" s="681"/>
    </row>
    <row r="44" spans="1:38" ht="15.75" customHeight="1" x14ac:dyDescent="0.25">
      <c r="A44" s="570">
        <v>41498</v>
      </c>
      <c r="B44" s="657">
        <v>0.55208333333333337</v>
      </c>
      <c r="C44" s="657">
        <v>0.71875</v>
      </c>
      <c r="D44" s="619">
        <v>4</v>
      </c>
      <c r="E44" s="491" t="s">
        <v>42</v>
      </c>
      <c r="F44" s="514"/>
      <c r="G44" s="572"/>
      <c r="H44" s="572"/>
      <c r="I44" s="463"/>
      <c r="J44" s="494">
        <v>40129</v>
      </c>
      <c r="K44" s="493" t="s">
        <v>53</v>
      </c>
      <c r="L44" s="485"/>
      <c r="M44" s="494">
        <v>40490</v>
      </c>
      <c r="N44" s="493" t="s">
        <v>53</v>
      </c>
      <c r="O44" s="485"/>
      <c r="P44" s="494">
        <v>40865</v>
      </c>
      <c r="Q44" s="493" t="s">
        <v>43</v>
      </c>
      <c r="R44" s="485"/>
      <c r="S44" s="494">
        <v>41242</v>
      </c>
      <c r="T44" s="675" t="s">
        <v>43</v>
      </c>
      <c r="U44" s="681"/>
    </row>
    <row r="45" spans="1:38" ht="15.75" customHeight="1" thickBot="1" x14ac:dyDescent="0.3">
      <c r="A45" s="575">
        <v>41499</v>
      </c>
      <c r="B45" s="658">
        <v>0.58333333333333337</v>
      </c>
      <c r="C45" s="658">
        <v>0.70833333333333337</v>
      </c>
      <c r="D45" s="576">
        <v>3</v>
      </c>
      <c r="G45" s="572"/>
      <c r="H45" s="572"/>
      <c r="I45" s="463"/>
      <c r="J45" s="528">
        <v>40168</v>
      </c>
      <c r="K45" s="526" t="s">
        <v>43</v>
      </c>
      <c r="L45" s="527"/>
      <c r="M45" s="528">
        <v>40892</v>
      </c>
      <c r="N45" s="554" t="s">
        <v>43</v>
      </c>
      <c r="O45" s="530"/>
      <c r="P45" s="528">
        <v>40896</v>
      </c>
      <c r="Q45" s="526" t="s">
        <v>43</v>
      </c>
      <c r="R45" s="530"/>
      <c r="S45" s="528">
        <v>41274</v>
      </c>
      <c r="T45" s="677" t="s">
        <v>43</v>
      </c>
      <c r="U45" s="683"/>
    </row>
    <row r="46" spans="1:38" ht="15.75" customHeight="1" thickBot="1" x14ac:dyDescent="0.3">
      <c r="A46" s="499" t="s">
        <v>7</v>
      </c>
      <c r="B46" s="500">
        <v>5</v>
      </c>
      <c r="C46" s="517" t="s">
        <v>25</v>
      </c>
      <c r="D46" s="502">
        <f>SUM(D40:D45)</f>
        <v>18.25</v>
      </c>
      <c r="E46" s="540"/>
      <c r="G46" s="572"/>
      <c r="H46" s="572"/>
      <c r="I46" s="463"/>
      <c r="J46" s="688"/>
      <c r="K46" s="689"/>
      <c r="U46" s="690"/>
    </row>
    <row r="47" spans="1:38" ht="15.75" customHeight="1" thickBot="1" x14ac:dyDescent="0.3">
      <c r="A47" s="503"/>
      <c r="B47" s="504"/>
      <c r="C47" s="518"/>
      <c r="D47" s="505"/>
      <c r="E47" s="540"/>
      <c r="F47" s="514"/>
      <c r="G47" s="562"/>
      <c r="H47" s="572"/>
      <c r="I47" s="463"/>
      <c r="J47" s="1390" t="s">
        <v>68</v>
      </c>
      <c r="K47" s="1387"/>
      <c r="L47" s="467"/>
      <c r="M47" s="1386" t="s">
        <v>69</v>
      </c>
      <c r="N47" s="1387"/>
      <c r="O47" s="467"/>
      <c r="P47" s="1386" t="s">
        <v>70</v>
      </c>
      <c r="Q47" s="1387"/>
      <c r="R47" s="467"/>
      <c r="S47" s="1388">
        <v>2016</v>
      </c>
      <c r="T47" s="1389"/>
      <c r="U47" s="468"/>
    </row>
    <row r="48" spans="1:38" ht="15.75" customHeight="1" thickBot="1" x14ac:dyDescent="0.4">
      <c r="A48" s="558">
        <v>41519</v>
      </c>
      <c r="B48" s="542">
        <v>0.625</v>
      </c>
      <c r="C48" s="542">
        <v>0.75</v>
      </c>
      <c r="D48" s="659">
        <v>3</v>
      </c>
      <c r="E48" s="540"/>
      <c r="F48" s="514"/>
      <c r="G48" s="562"/>
      <c r="H48" s="572"/>
      <c r="I48" s="463"/>
      <c r="J48" s="473" t="s">
        <v>48</v>
      </c>
      <c r="K48" s="474" t="s">
        <v>49</v>
      </c>
      <c r="L48" s="475"/>
      <c r="M48" s="476" t="s">
        <v>48</v>
      </c>
      <c r="N48" s="474" t="s">
        <v>49</v>
      </c>
      <c r="O48" s="475"/>
      <c r="P48" s="476" t="s">
        <v>48</v>
      </c>
      <c r="Q48" s="474" t="s">
        <v>49</v>
      </c>
      <c r="R48" s="475"/>
      <c r="S48" s="476" t="s">
        <v>48</v>
      </c>
      <c r="T48" s="474" t="s">
        <v>49</v>
      </c>
      <c r="U48" s="475"/>
      <c r="Z48" s="663"/>
      <c r="AA48" s="664"/>
      <c r="AB48" s="665"/>
    </row>
    <row r="49" spans="1:26" ht="15.75" customHeight="1" x14ac:dyDescent="0.25">
      <c r="A49" s="581">
        <v>41520</v>
      </c>
      <c r="B49" s="546">
        <v>0.54166666666666663</v>
      </c>
      <c r="C49" s="546">
        <v>0.6875</v>
      </c>
      <c r="D49" s="582">
        <v>3.5</v>
      </c>
      <c r="E49" s="540"/>
      <c r="F49" s="548"/>
      <c r="G49" s="551"/>
      <c r="I49" s="463"/>
      <c r="J49" s="483">
        <v>41299</v>
      </c>
      <c r="K49" s="484" t="s">
        <v>54</v>
      </c>
      <c r="L49" s="485"/>
      <c r="M49" s="486"/>
      <c r="N49" s="484"/>
      <c r="O49" s="485"/>
      <c r="P49" s="486"/>
      <c r="Q49" s="484"/>
      <c r="R49" s="485"/>
      <c r="S49" s="486"/>
      <c r="T49" s="484"/>
      <c r="U49" s="485"/>
    </row>
    <row r="50" spans="1:26" ht="15.75" customHeight="1" x14ac:dyDescent="0.25">
      <c r="A50" s="581">
        <v>41521</v>
      </c>
      <c r="B50" s="546">
        <v>0.625</v>
      </c>
      <c r="C50" s="546">
        <v>0.77083333333333337</v>
      </c>
      <c r="D50" s="582">
        <v>3.5</v>
      </c>
      <c r="E50" s="540"/>
      <c r="F50" s="548"/>
      <c r="G50" s="551"/>
      <c r="I50" s="463"/>
      <c r="J50" s="492">
        <v>41323</v>
      </c>
      <c r="K50" s="484" t="s">
        <v>54</v>
      </c>
      <c r="L50" s="485"/>
      <c r="M50" s="494"/>
      <c r="N50" s="493"/>
      <c r="O50" s="485"/>
      <c r="P50" s="494"/>
      <c r="Q50" s="493"/>
      <c r="R50" s="485"/>
      <c r="S50" s="495"/>
      <c r="T50" s="496"/>
      <c r="U50" s="497"/>
    </row>
    <row r="51" spans="1:26" ht="15.75" customHeight="1" x14ac:dyDescent="0.25">
      <c r="A51" s="581">
        <v>41522</v>
      </c>
      <c r="B51" s="546">
        <v>0.58333333333333337</v>
      </c>
      <c r="C51" s="546">
        <v>0.72916666666666663</v>
      </c>
      <c r="D51" s="582">
        <v>3.5</v>
      </c>
      <c r="E51" s="540"/>
      <c r="F51" s="514"/>
      <c r="G51" s="551"/>
      <c r="I51" s="463"/>
      <c r="J51" s="492">
        <v>41337</v>
      </c>
      <c r="K51" s="484" t="s">
        <v>54</v>
      </c>
      <c r="L51" s="485"/>
      <c r="M51" s="494"/>
      <c r="N51" s="493"/>
      <c r="O51" s="485"/>
      <c r="P51" s="494"/>
      <c r="Q51" s="493"/>
      <c r="R51" s="485"/>
      <c r="S51" s="495"/>
      <c r="T51" s="496"/>
      <c r="U51" s="497"/>
    </row>
    <row r="52" spans="1:26" ht="15.75" customHeight="1" x14ac:dyDescent="0.25">
      <c r="A52" s="581">
        <v>41526</v>
      </c>
      <c r="B52" s="546">
        <v>0.625</v>
      </c>
      <c r="C52" s="546">
        <v>0.70833333333333337</v>
      </c>
      <c r="D52" s="582">
        <v>2</v>
      </c>
      <c r="F52" s="636"/>
      <c r="G52" s="551"/>
      <c r="H52" s="562"/>
      <c r="I52" s="463"/>
      <c r="J52" s="492">
        <v>41368</v>
      </c>
      <c r="K52" s="493" t="s">
        <v>75</v>
      </c>
      <c r="L52" s="485"/>
      <c r="M52" s="494"/>
      <c r="N52" s="493"/>
      <c r="O52" s="485"/>
      <c r="P52" s="494"/>
      <c r="Q52" s="493"/>
      <c r="R52" s="485"/>
      <c r="S52" s="495"/>
      <c r="T52" s="496"/>
      <c r="U52" s="497"/>
    </row>
    <row r="53" spans="1:26" ht="15.75" customHeight="1" x14ac:dyDescent="0.25">
      <c r="A53" s="660">
        <v>41527</v>
      </c>
      <c r="B53" s="600">
        <v>0.58333333333333337</v>
      </c>
      <c r="C53" s="600">
        <v>0.75</v>
      </c>
      <c r="D53" s="619">
        <v>4</v>
      </c>
      <c r="E53" s="491" t="s">
        <v>39</v>
      </c>
      <c r="F53" s="636"/>
      <c r="G53" s="551"/>
      <c r="H53" s="562"/>
      <c r="I53" s="463"/>
      <c r="J53" s="492">
        <v>41424</v>
      </c>
      <c r="K53" s="493" t="s">
        <v>40</v>
      </c>
      <c r="L53" s="485"/>
      <c r="M53" s="494"/>
      <c r="N53" s="493"/>
      <c r="O53" s="485"/>
      <c r="P53" s="494"/>
      <c r="Q53" s="493"/>
      <c r="R53" s="485"/>
      <c r="S53" s="494"/>
      <c r="T53" s="496"/>
      <c r="U53" s="485"/>
    </row>
    <row r="54" spans="1:26" ht="15.75" customHeight="1" x14ac:dyDescent="0.25">
      <c r="A54" s="581">
        <v>41528</v>
      </c>
      <c r="B54" s="546">
        <v>0.69791666666666663</v>
      </c>
      <c r="C54" s="546">
        <v>0.72916666666666663</v>
      </c>
      <c r="D54" s="582">
        <v>0.75</v>
      </c>
      <c r="E54" s="562"/>
      <c r="F54" s="636"/>
      <c r="G54" s="562"/>
      <c r="H54" s="562"/>
      <c r="I54" s="463"/>
      <c r="J54" s="492">
        <v>41438</v>
      </c>
      <c r="K54" s="493" t="s">
        <v>42</v>
      </c>
      <c r="L54" s="485"/>
      <c r="M54" s="494"/>
      <c r="N54" s="493"/>
      <c r="O54" s="485"/>
      <c r="P54" s="494"/>
      <c r="Q54" s="493"/>
      <c r="R54" s="485"/>
      <c r="S54" s="494"/>
      <c r="T54" s="493"/>
      <c r="U54" s="485"/>
    </row>
    <row r="55" spans="1:26" ht="15.75" customHeight="1" x14ac:dyDescent="0.25">
      <c r="A55" s="581">
        <v>41529</v>
      </c>
      <c r="B55" s="546">
        <v>0.58333333333333337</v>
      </c>
      <c r="C55" s="546">
        <v>0.75</v>
      </c>
      <c r="D55" s="582">
        <v>4</v>
      </c>
      <c r="G55" s="555"/>
      <c r="H55" s="555"/>
      <c r="I55" s="463"/>
      <c r="J55" s="492">
        <v>41471</v>
      </c>
      <c r="K55" s="493" t="s">
        <v>39</v>
      </c>
      <c r="L55" s="485"/>
      <c r="M55" s="494"/>
      <c r="N55" s="493"/>
      <c r="O55" s="485"/>
      <c r="P55" s="494"/>
      <c r="Q55" s="493"/>
      <c r="R55" s="485"/>
      <c r="S55" s="494"/>
      <c r="T55" s="496"/>
      <c r="U55" s="485"/>
    </row>
    <row r="56" spans="1:26" ht="15.75" customHeight="1" thickBot="1" x14ac:dyDescent="0.3">
      <c r="A56" s="510" t="s">
        <v>8</v>
      </c>
      <c r="B56" s="500">
        <f>COUNT(A48:A55)</f>
        <v>8</v>
      </c>
      <c r="C56" s="586" t="s">
        <v>25</v>
      </c>
      <c r="D56" s="502">
        <f>SUM(D48:D55)</f>
        <v>24.25</v>
      </c>
      <c r="G56" s="562"/>
      <c r="I56" s="463"/>
      <c r="J56" s="492">
        <v>41498</v>
      </c>
      <c r="K56" s="493" t="s">
        <v>42</v>
      </c>
      <c r="L56" s="485"/>
      <c r="M56" s="494"/>
      <c r="N56" s="493"/>
      <c r="O56" s="485"/>
      <c r="P56" s="494"/>
      <c r="Q56" s="493"/>
      <c r="R56" s="485"/>
      <c r="S56" s="494"/>
      <c r="T56" s="496"/>
      <c r="U56" s="485"/>
    </row>
    <row r="57" spans="1:26" ht="15.75" customHeight="1" thickBot="1" x14ac:dyDescent="0.3">
      <c r="A57" s="503"/>
      <c r="B57" s="504"/>
      <c r="C57" s="587"/>
      <c r="D57" s="505"/>
      <c r="E57" s="568"/>
      <c r="F57" s="637"/>
      <c r="G57" s="562"/>
      <c r="H57" s="562"/>
      <c r="I57" s="463"/>
      <c r="J57" s="492">
        <v>41527</v>
      </c>
      <c r="K57" s="493" t="s">
        <v>39</v>
      </c>
      <c r="L57" s="485"/>
      <c r="M57" s="494"/>
      <c r="N57" s="493"/>
      <c r="O57" s="485"/>
      <c r="P57" s="494"/>
      <c r="Q57" s="493"/>
      <c r="R57" s="485"/>
      <c r="S57" s="494"/>
      <c r="T57" s="496"/>
      <c r="U57" s="485"/>
    </row>
    <row r="58" spans="1:26" ht="15.75" customHeight="1" x14ac:dyDescent="0.25">
      <c r="A58" s="1414">
        <v>41549</v>
      </c>
      <c r="B58" s="588">
        <v>0.625</v>
      </c>
      <c r="C58" s="589">
        <v>0.75</v>
      </c>
      <c r="D58" s="574">
        <v>3</v>
      </c>
      <c r="E58" s="568"/>
      <c r="F58" s="637"/>
      <c r="G58" s="562"/>
      <c r="H58" s="562"/>
      <c r="I58" s="463"/>
      <c r="J58" s="492">
        <v>41551</v>
      </c>
      <c r="K58" s="493" t="s">
        <v>39</v>
      </c>
      <c r="L58" s="485"/>
      <c r="M58" s="494"/>
      <c r="N58" s="493"/>
      <c r="O58" s="485"/>
      <c r="P58" s="494"/>
      <c r="Q58" s="493"/>
      <c r="R58" s="485"/>
      <c r="S58" s="494"/>
      <c r="T58" s="493"/>
      <c r="U58" s="485"/>
    </row>
    <row r="59" spans="1:26" ht="15.75" customHeight="1" thickBot="1" x14ac:dyDescent="0.3">
      <c r="A59" s="1408"/>
      <c r="B59" s="590">
        <v>0.79166666666666663</v>
      </c>
      <c r="C59" s="591">
        <v>0.8125</v>
      </c>
      <c r="D59" s="576">
        <v>0.5</v>
      </c>
      <c r="E59" s="568"/>
      <c r="F59" s="637"/>
      <c r="G59" s="562"/>
      <c r="H59" s="562"/>
      <c r="I59" s="463"/>
      <c r="J59" s="492">
        <v>41603</v>
      </c>
      <c r="K59" s="484" t="s">
        <v>54</v>
      </c>
      <c r="L59" s="485"/>
      <c r="M59" s="494"/>
      <c r="N59" s="493"/>
      <c r="O59" s="485"/>
      <c r="P59" s="494"/>
      <c r="Q59" s="493"/>
      <c r="R59" s="485"/>
      <c r="S59" s="494"/>
      <c r="T59" s="493"/>
      <c r="U59" s="485"/>
    </row>
    <row r="60" spans="1:26" ht="15.75" customHeight="1" thickBot="1" x14ac:dyDescent="0.3">
      <c r="A60" s="1414">
        <v>41550</v>
      </c>
      <c r="B60" s="588">
        <v>0.58333333333333337</v>
      </c>
      <c r="C60" s="589">
        <v>0.75</v>
      </c>
      <c r="D60" s="574">
        <v>4</v>
      </c>
      <c r="E60" s="562"/>
      <c r="F60" s="636"/>
      <c r="G60" s="562"/>
      <c r="H60" s="562"/>
      <c r="I60" s="684"/>
      <c r="J60" s="525">
        <v>41633</v>
      </c>
      <c r="K60" s="526" t="s">
        <v>54</v>
      </c>
      <c r="L60" s="527"/>
      <c r="M60" s="528"/>
      <c r="N60" s="526"/>
      <c r="O60" s="527"/>
      <c r="P60" s="528"/>
      <c r="Q60" s="526"/>
      <c r="R60" s="527"/>
      <c r="S60" s="528"/>
      <c r="T60" s="554"/>
      <c r="U60" s="530"/>
      <c r="Y60" s="540"/>
      <c r="Z60" s="569"/>
    </row>
    <row r="61" spans="1:26" ht="15.75" customHeight="1" x14ac:dyDescent="0.25">
      <c r="A61" s="1408"/>
      <c r="B61" s="590">
        <v>0.70833333333333337</v>
      </c>
      <c r="C61" s="591">
        <v>0.82291666666666663</v>
      </c>
      <c r="D61" s="576">
        <v>0.75</v>
      </c>
      <c r="F61" s="514"/>
      <c r="G61" s="562"/>
      <c r="H61" s="562"/>
      <c r="P61" s="563"/>
      <c r="Y61" s="540"/>
      <c r="Z61" s="569"/>
    </row>
    <row r="62" spans="1:26" ht="15.75" customHeight="1" x14ac:dyDescent="0.25">
      <c r="A62" s="661">
        <v>41551</v>
      </c>
      <c r="B62" s="593">
        <v>0.625</v>
      </c>
      <c r="C62" s="594">
        <v>0.75</v>
      </c>
      <c r="D62" s="620">
        <v>3</v>
      </c>
      <c r="E62" s="491" t="s">
        <v>39</v>
      </c>
      <c r="F62" s="464"/>
      <c r="G62" s="562"/>
      <c r="N62" s="464" t="s">
        <v>71</v>
      </c>
      <c r="P62" s="563"/>
    </row>
    <row r="63" spans="1:26" ht="15.75" customHeight="1" x14ac:dyDescent="0.25">
      <c r="A63" s="653">
        <v>41552</v>
      </c>
      <c r="B63" s="662">
        <v>0.61458333333333337</v>
      </c>
      <c r="C63" s="662">
        <v>0.75</v>
      </c>
      <c r="D63" s="654">
        <v>3.25</v>
      </c>
      <c r="F63" s="514"/>
      <c r="H63" s="577"/>
      <c r="K63" s="562"/>
      <c r="L63" s="577"/>
      <c r="O63" s="563"/>
      <c r="Y63" s="555"/>
      <c r="Z63" s="555"/>
    </row>
    <row r="64" spans="1:26" ht="15.75" customHeight="1" thickBot="1" x14ac:dyDescent="0.3">
      <c r="A64" s="510" t="s">
        <v>9</v>
      </c>
      <c r="B64" s="511">
        <f>COUNT(A58:A63)</f>
        <v>4</v>
      </c>
      <c r="C64" s="596" t="s">
        <v>25</v>
      </c>
      <c r="D64" s="513">
        <f>SUM(D58:D63)</f>
        <v>14.5</v>
      </c>
      <c r="H64" s="577"/>
      <c r="I64" s="563"/>
      <c r="L64" s="578"/>
      <c r="M64" s="579"/>
      <c r="N64" s="580"/>
      <c r="O64" s="563"/>
      <c r="P64" s="563"/>
      <c r="Y64" s="555"/>
      <c r="Z64" s="555"/>
    </row>
    <row r="65" spans="1:26" ht="15.75" customHeight="1" thickBot="1" x14ac:dyDescent="0.3">
      <c r="A65" s="503"/>
      <c r="B65" s="504"/>
      <c r="C65" s="691"/>
      <c r="D65" s="692"/>
      <c r="E65" s="563"/>
      <c r="F65" s="638"/>
      <c r="I65" s="563"/>
      <c r="L65" s="578"/>
      <c r="M65" s="579"/>
      <c r="N65" s="580"/>
      <c r="O65" s="563"/>
      <c r="P65" s="563"/>
      <c r="Y65" s="555"/>
      <c r="Z65" s="555"/>
    </row>
    <row r="66" spans="1:26" ht="15.75" customHeight="1" x14ac:dyDescent="0.25">
      <c r="A66" s="629">
        <v>41591</v>
      </c>
      <c r="B66" s="630">
        <v>0.25</v>
      </c>
      <c r="C66" s="589">
        <v>0.33333333333333331</v>
      </c>
      <c r="D66" s="520">
        <v>2</v>
      </c>
      <c r="E66" s="563"/>
      <c r="F66" s="638"/>
      <c r="J66" s="563"/>
      <c r="K66" s="571"/>
      <c r="L66" s="579"/>
      <c r="M66" s="578"/>
      <c r="N66" s="579"/>
      <c r="O66" s="563"/>
      <c r="P66" s="580"/>
      <c r="Q66" s="563"/>
    </row>
    <row r="67" spans="1:26" ht="15.75" customHeight="1" x14ac:dyDescent="0.25">
      <c r="A67" s="631">
        <v>41592</v>
      </c>
      <c r="B67" s="628">
        <v>0.25</v>
      </c>
      <c r="C67" s="623">
        <v>0.33333333333333331</v>
      </c>
      <c r="D67" s="624">
        <v>2</v>
      </c>
      <c r="E67" s="514"/>
      <c r="F67" s="464"/>
      <c r="I67" s="563"/>
      <c r="J67" s="571"/>
      <c r="K67" s="579"/>
      <c r="L67" s="578"/>
      <c r="M67" s="579"/>
      <c r="N67" s="563"/>
      <c r="O67" s="580"/>
      <c r="P67" s="563"/>
    </row>
    <row r="68" spans="1:26" ht="15.75" customHeight="1" x14ac:dyDescent="0.25">
      <c r="A68" s="957">
        <v>41603</v>
      </c>
      <c r="B68" s="593">
        <v>0.25</v>
      </c>
      <c r="C68" s="594">
        <v>0.33333333333333331</v>
      </c>
      <c r="D68" s="490">
        <v>2</v>
      </c>
      <c r="E68" s="491" t="s">
        <v>43</v>
      </c>
      <c r="G68" s="568"/>
      <c r="J68" s="571"/>
      <c r="K68" s="579"/>
      <c r="L68" s="578"/>
      <c r="M68" s="579"/>
      <c r="N68" s="563"/>
      <c r="O68" s="580"/>
      <c r="P68" s="580"/>
      <c r="Q68" s="563"/>
    </row>
    <row r="69" spans="1:26" ht="15.75" customHeight="1" thickBot="1" x14ac:dyDescent="0.3">
      <c r="A69" s="499" t="s">
        <v>10</v>
      </c>
      <c r="B69" s="500">
        <f>COUNT(A66:A68)</f>
        <v>3</v>
      </c>
      <c r="C69" s="517" t="s">
        <v>25</v>
      </c>
      <c r="D69" s="502">
        <f>SUM(D66:D68)</f>
        <v>6</v>
      </c>
      <c r="G69" s="568"/>
      <c r="J69" s="563"/>
      <c r="K69" s="571"/>
      <c r="L69" s="579"/>
      <c r="M69" s="578"/>
      <c r="N69" s="579"/>
      <c r="O69" s="563"/>
      <c r="P69" s="580"/>
      <c r="Q69" s="563"/>
    </row>
    <row r="70" spans="1:26" ht="15.75" customHeight="1" thickBot="1" x14ac:dyDescent="0.3">
      <c r="A70" s="503"/>
      <c r="B70" s="504"/>
      <c r="C70" s="518"/>
      <c r="D70" s="505"/>
      <c r="G70" s="568"/>
      <c r="J70" s="563"/>
      <c r="K70" s="571"/>
      <c r="L70" s="579"/>
      <c r="M70" s="578"/>
      <c r="N70" s="579"/>
      <c r="O70" s="563"/>
      <c r="P70" s="563"/>
    </row>
    <row r="71" spans="1:26" ht="15.75" customHeight="1" x14ac:dyDescent="0.25">
      <c r="A71" s="629">
        <v>41619</v>
      </c>
      <c r="B71" s="630">
        <v>0.25</v>
      </c>
      <c r="C71" s="589">
        <v>0.33333333333333331</v>
      </c>
      <c r="D71" s="520">
        <v>2</v>
      </c>
      <c r="G71" s="607"/>
      <c r="J71" s="563"/>
      <c r="K71" s="571"/>
      <c r="L71" s="579"/>
      <c r="M71" s="578"/>
      <c r="N71" s="579"/>
      <c r="O71" s="563"/>
      <c r="P71" s="563"/>
    </row>
    <row r="72" spans="1:26" ht="15.75" customHeight="1" x14ac:dyDescent="0.25">
      <c r="A72" s="631">
        <v>41620</v>
      </c>
      <c r="B72" s="700">
        <v>0.25</v>
      </c>
      <c r="C72" s="623">
        <v>0.30208333333333331</v>
      </c>
      <c r="D72" s="624">
        <v>2</v>
      </c>
      <c r="F72" s="514"/>
      <c r="G72" s="580"/>
      <c r="J72" s="563"/>
      <c r="K72" s="571"/>
      <c r="L72" s="579"/>
      <c r="M72" s="578"/>
      <c r="N72" s="579"/>
      <c r="O72" s="563"/>
      <c r="P72" s="563"/>
    </row>
    <row r="73" spans="1:26" ht="15.75" customHeight="1" x14ac:dyDescent="0.25">
      <c r="A73" s="957">
        <v>41621</v>
      </c>
      <c r="B73" s="593">
        <v>0.25</v>
      </c>
      <c r="C73" s="594">
        <v>0.33333333333333331</v>
      </c>
      <c r="D73" s="490">
        <v>2</v>
      </c>
      <c r="E73" s="491" t="s">
        <v>43</v>
      </c>
      <c r="G73" s="579"/>
      <c r="H73" s="563"/>
      <c r="J73" s="563"/>
      <c r="K73" s="571"/>
      <c r="L73" s="579"/>
      <c r="M73" s="578"/>
      <c r="N73" s="579"/>
      <c r="O73" s="563"/>
      <c r="P73" s="563"/>
      <c r="V73" s="598"/>
    </row>
    <row r="74" spans="1:26" ht="15.75" customHeight="1" thickBot="1" x14ac:dyDescent="0.3">
      <c r="A74" s="510" t="s">
        <v>11</v>
      </c>
      <c r="B74" s="500">
        <f>COUNT(A71:A73)</f>
        <v>3</v>
      </c>
      <c r="C74" s="601" t="s">
        <v>25</v>
      </c>
      <c r="D74" s="502">
        <f>SUM(D71:D73)</f>
        <v>6</v>
      </c>
      <c r="G74" s="579"/>
      <c r="H74" s="563"/>
      <c r="J74" s="563"/>
      <c r="K74" s="571"/>
      <c r="L74" s="579"/>
      <c r="M74" s="578"/>
      <c r="N74" s="579"/>
      <c r="O74" s="563"/>
      <c r="U74" s="597"/>
      <c r="V74" s="598"/>
      <c r="X74" s="597"/>
    </row>
    <row r="75" spans="1:26" ht="15.75" customHeight="1" thickBot="1" x14ac:dyDescent="0.3">
      <c r="A75" s="503"/>
      <c r="B75" s="504"/>
      <c r="C75" s="602"/>
      <c r="D75" s="505"/>
      <c r="G75" s="563"/>
      <c r="H75" s="577"/>
      <c r="J75" s="563"/>
      <c r="K75" s="563"/>
      <c r="L75" s="563"/>
      <c r="M75" s="563"/>
      <c r="N75" s="563"/>
      <c r="O75" s="595"/>
      <c r="U75" s="597"/>
      <c r="V75" s="598"/>
      <c r="X75" s="597"/>
    </row>
    <row r="76" spans="1:26" ht="15.75" customHeight="1" x14ac:dyDescent="0.25">
      <c r="A76" s="603" t="s">
        <v>12</v>
      </c>
      <c r="B76" s="604">
        <f>B74+B69+B64+B56+B46+B38+B31+B27+B20+B16+B12+B7</f>
        <v>45</v>
      </c>
      <c r="C76" s="605" t="s">
        <v>25</v>
      </c>
      <c r="D76" s="695">
        <f>SUM(D74,D69,D64,D56,D46,D38,D31,D27,D20,D16,D12,D7)</f>
        <v>132</v>
      </c>
      <c r="E76" s="697" t="s">
        <v>28</v>
      </c>
      <c r="G76" s="563"/>
      <c r="H76" s="577"/>
      <c r="I76" s="562"/>
      <c r="J76" s="563"/>
      <c r="K76" s="563"/>
      <c r="L76" s="563"/>
      <c r="M76" s="563"/>
      <c r="N76" s="563"/>
      <c r="O76" s="595"/>
      <c r="U76" s="597"/>
      <c r="V76" s="598"/>
      <c r="W76" s="598"/>
      <c r="X76" s="599"/>
    </row>
    <row r="77" spans="1:26" ht="32.25" thickBot="1" x14ac:dyDescent="0.3">
      <c r="A77" s="608" t="s">
        <v>17</v>
      </c>
      <c r="B77" s="609">
        <f>AVERAGE(B74,B69,B64,B56,B46,B38,B31,B27,B20,B16,B12,B7)</f>
        <v>3.75</v>
      </c>
      <c r="C77" s="610" t="s">
        <v>25</v>
      </c>
      <c r="D77" s="696">
        <f>AVERAGE(D74,D69,D64,D56,D46,D38,D31,D27,D20,D16,D12,D7)</f>
        <v>11</v>
      </c>
      <c r="E77" s="698" t="s">
        <v>28</v>
      </c>
      <c r="H77" s="577"/>
      <c r="I77" s="562"/>
      <c r="U77" s="597"/>
      <c r="V77" s="598"/>
      <c r="W77" s="598"/>
      <c r="X77" s="599"/>
    </row>
    <row r="78" spans="1:26" ht="15.75" x14ac:dyDescent="0.25">
      <c r="G78" s="551"/>
      <c r="H78" s="577"/>
      <c r="I78" s="562"/>
      <c r="U78" s="597"/>
      <c r="V78" s="598"/>
      <c r="W78" s="598"/>
      <c r="X78" s="599"/>
    </row>
    <row r="79" spans="1:26" ht="15.75" x14ac:dyDescent="0.25">
      <c r="G79" s="551"/>
      <c r="H79" s="563"/>
      <c r="I79" s="562"/>
      <c r="U79" s="597"/>
      <c r="V79" s="598"/>
      <c r="W79" s="598"/>
      <c r="X79" s="599"/>
    </row>
    <row r="80" spans="1:26" ht="15.75" x14ac:dyDescent="0.25">
      <c r="G80" s="551"/>
      <c r="I80" s="563"/>
      <c r="U80" s="597"/>
      <c r="V80" s="598"/>
      <c r="W80" s="598"/>
      <c r="X80" s="599"/>
    </row>
    <row r="81" spans="7:26" ht="15.75" x14ac:dyDescent="0.25">
      <c r="G81" s="551"/>
      <c r="H81" s="551"/>
      <c r="U81" s="597"/>
      <c r="V81" s="598"/>
      <c r="W81" s="598"/>
      <c r="X81" s="599"/>
    </row>
    <row r="82" spans="7:26" ht="15.75" x14ac:dyDescent="0.25">
      <c r="G82" s="551"/>
      <c r="H82" s="551"/>
      <c r="U82" s="597"/>
      <c r="W82" s="598"/>
      <c r="X82" s="599"/>
    </row>
    <row r="83" spans="7:26" ht="15.75" x14ac:dyDescent="0.25">
      <c r="G83" s="551"/>
      <c r="H83" s="551"/>
      <c r="W83" s="598"/>
      <c r="X83" s="599"/>
    </row>
    <row r="84" spans="7:26" ht="15.75" x14ac:dyDescent="0.25">
      <c r="H84" s="551"/>
      <c r="U84" s="571"/>
      <c r="W84" s="598"/>
      <c r="X84" s="599"/>
    </row>
    <row r="85" spans="7:26" ht="15.75" x14ac:dyDescent="0.25">
      <c r="H85" s="551"/>
    </row>
    <row r="86" spans="7:26" ht="15.75" x14ac:dyDescent="0.25">
      <c r="H86" s="551"/>
    </row>
    <row r="87" spans="7:26" ht="15.75" x14ac:dyDescent="0.25">
      <c r="H87" s="551"/>
    </row>
    <row r="91" spans="7:26" x14ac:dyDescent="0.2">
      <c r="J91" s="607"/>
      <c r="K91" s="563"/>
    </row>
    <row r="92" spans="7:26" x14ac:dyDescent="0.2">
      <c r="J92" s="607"/>
      <c r="K92" s="563"/>
    </row>
    <row r="93" spans="7:26" x14ac:dyDescent="0.2">
      <c r="J93" s="607"/>
      <c r="K93" s="563"/>
    </row>
    <row r="94" spans="7:26" x14ac:dyDescent="0.2">
      <c r="J94" s="607"/>
      <c r="K94" s="563"/>
    </row>
    <row r="95" spans="7:26" ht="15" x14ac:dyDescent="0.25">
      <c r="J95" s="563"/>
      <c r="K95" s="577"/>
      <c r="L95" s="562"/>
      <c r="M95" s="562"/>
      <c r="N95" s="607"/>
      <c r="O95" s="563"/>
      <c r="Y95" s="612"/>
      <c r="Z95" s="612"/>
    </row>
    <row r="96" spans="7:26" ht="15" x14ac:dyDescent="0.25">
      <c r="J96" s="562"/>
      <c r="K96" s="555"/>
      <c r="L96" s="562"/>
      <c r="M96" s="562"/>
      <c r="N96" s="562"/>
      <c r="O96" s="562"/>
      <c r="Y96" s="612"/>
      <c r="Z96" s="612"/>
    </row>
    <row r="97" spans="10:26" ht="15" x14ac:dyDescent="0.25">
      <c r="J97" s="562"/>
      <c r="K97" s="555"/>
      <c r="L97" s="562"/>
      <c r="M97" s="562"/>
      <c r="N97" s="562"/>
      <c r="O97" s="562"/>
      <c r="Y97" s="612"/>
      <c r="Z97" s="612"/>
    </row>
    <row r="98" spans="10:26" ht="15" x14ac:dyDescent="0.25">
      <c r="J98" s="562"/>
      <c r="K98" s="555"/>
      <c r="L98" s="562"/>
      <c r="M98" s="562"/>
      <c r="N98" s="562"/>
      <c r="O98" s="562"/>
      <c r="Y98" s="612"/>
      <c r="Z98" s="612"/>
    </row>
    <row r="99" spans="10:26" ht="15" x14ac:dyDescent="0.25">
      <c r="J99" s="562"/>
      <c r="K99" s="555"/>
      <c r="L99" s="562"/>
      <c r="M99" s="562"/>
      <c r="N99" s="562"/>
      <c r="O99" s="562"/>
      <c r="Y99" s="612"/>
      <c r="Z99" s="612"/>
    </row>
    <row r="100" spans="10:26" ht="15" x14ac:dyDescent="0.25">
      <c r="J100" s="562"/>
      <c r="K100" s="555"/>
      <c r="L100" s="562"/>
      <c r="M100" s="562"/>
      <c r="N100" s="562"/>
      <c r="O100" s="562"/>
      <c r="Y100" s="612"/>
      <c r="Z100" s="612"/>
    </row>
    <row r="101" spans="10:26" x14ac:dyDescent="0.2">
      <c r="J101" s="562"/>
      <c r="K101" s="555"/>
      <c r="L101" s="562"/>
      <c r="M101" s="562"/>
      <c r="N101" s="562"/>
      <c r="O101" s="562"/>
    </row>
  </sheetData>
  <sheetProtection sheet="1" objects="1" scenarios="1"/>
  <mergeCells count="25">
    <mergeCell ref="A1:D1"/>
    <mergeCell ref="G1:H1"/>
    <mergeCell ref="A2:A3"/>
    <mergeCell ref="B2:C2"/>
    <mergeCell ref="D2:D3"/>
    <mergeCell ref="P32:Q32"/>
    <mergeCell ref="J32:K32"/>
    <mergeCell ref="J2:K2"/>
    <mergeCell ref="J1:U1"/>
    <mergeCell ref="P2:Q2"/>
    <mergeCell ref="S32:T32"/>
    <mergeCell ref="M32:N32"/>
    <mergeCell ref="S2:T2"/>
    <mergeCell ref="M2:N2"/>
    <mergeCell ref="M17:N17"/>
    <mergeCell ref="S17:T17"/>
    <mergeCell ref="J17:K17"/>
    <mergeCell ref="P17:Q17"/>
    <mergeCell ref="A60:A61"/>
    <mergeCell ref="A40:A41"/>
    <mergeCell ref="A58:A59"/>
    <mergeCell ref="S47:T47"/>
    <mergeCell ref="J47:K47"/>
    <mergeCell ref="M47:N47"/>
    <mergeCell ref="P47:Q47"/>
  </mergeCells>
  <pageMargins left="0.7" right="0.7" top="0.7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104"/>
  <sheetViews>
    <sheetView workbookViewId="0">
      <selection activeCell="AC24" sqref="AC24"/>
    </sheetView>
  </sheetViews>
  <sheetFormatPr defaultRowHeight="12.75" x14ac:dyDescent="0.2"/>
  <cols>
    <col min="1" max="1" width="14.28515625" style="464" bestFit="1" customWidth="1"/>
    <col min="2" max="3" width="11" style="464" bestFit="1" customWidth="1"/>
    <col min="4" max="4" width="14.85546875" style="464" bestFit="1" customWidth="1"/>
    <col min="5" max="5" width="9.140625" style="464"/>
    <col min="6" max="7" width="12.5703125" style="464" customWidth="1"/>
    <col min="8" max="8" width="1.140625" style="464" customWidth="1"/>
    <col min="9" max="9" width="9.5703125" style="464" bestFit="1" customWidth="1"/>
    <col min="10" max="10" width="9.140625" style="464"/>
    <col min="11" max="11" width="1.28515625" style="464" customWidth="1"/>
    <col min="12" max="13" width="9.140625" style="464"/>
    <col min="14" max="14" width="1.28515625" style="464" customWidth="1"/>
    <col min="15" max="16" width="9.140625" style="464"/>
    <col min="17" max="17" width="1.28515625" style="464" customWidth="1"/>
    <col min="18" max="19" width="9.140625" style="464"/>
    <col min="20" max="20" width="1.28515625" style="464" customWidth="1"/>
    <col min="21" max="22" width="9.140625" style="464"/>
    <col min="23" max="23" width="1.28515625" style="464" customWidth="1"/>
    <col min="24" max="16384" width="9.140625" style="464"/>
  </cols>
  <sheetData>
    <row r="1" spans="1:25" ht="16.5" thickBot="1" x14ac:dyDescent="0.3">
      <c r="A1" s="1360" t="s">
        <v>66</v>
      </c>
      <c r="B1" s="1361"/>
      <c r="C1" s="1361"/>
      <c r="D1" s="1362"/>
      <c r="E1" s="462"/>
      <c r="F1" s="1394" t="s">
        <v>67</v>
      </c>
      <c r="G1" s="1418"/>
      <c r="H1" s="463"/>
      <c r="I1" s="1402" t="s">
        <v>59</v>
      </c>
      <c r="J1" s="1403"/>
      <c r="K1" s="1403"/>
      <c r="L1" s="1403"/>
      <c r="M1" s="1403"/>
      <c r="N1" s="1403"/>
      <c r="O1" s="1403"/>
      <c r="P1" s="1403"/>
      <c r="Q1" s="1403"/>
      <c r="R1" s="1403"/>
      <c r="S1" s="1403"/>
      <c r="T1" s="1403"/>
      <c r="U1" s="1403"/>
      <c r="V1" s="1403"/>
      <c r="W1" s="1403"/>
      <c r="X1" s="1403"/>
      <c r="Y1" s="1404"/>
    </row>
    <row r="2" spans="1:25" ht="16.5" thickBot="1" x14ac:dyDescent="0.3">
      <c r="A2" s="1419" t="s">
        <v>20</v>
      </c>
      <c r="B2" s="1420" t="s">
        <v>21</v>
      </c>
      <c r="C2" s="1421"/>
      <c r="D2" s="1419" t="s">
        <v>22</v>
      </c>
      <c r="E2" s="462"/>
      <c r="F2" s="465" t="s">
        <v>27</v>
      </c>
      <c r="G2" s="466" t="s">
        <v>28</v>
      </c>
      <c r="H2" s="463"/>
      <c r="I2" s="1390">
        <v>2001</v>
      </c>
      <c r="J2" s="1387"/>
      <c r="K2" s="467"/>
      <c r="L2" s="1386">
        <v>2002</v>
      </c>
      <c r="M2" s="1387"/>
      <c r="N2" s="467"/>
      <c r="O2" s="1386">
        <v>2003</v>
      </c>
      <c r="P2" s="1387"/>
      <c r="Q2" s="467"/>
      <c r="R2" s="1388">
        <v>2004</v>
      </c>
      <c r="S2" s="1389"/>
      <c r="T2" s="468"/>
      <c r="U2" s="1388">
        <v>2005</v>
      </c>
      <c r="V2" s="1389"/>
      <c r="W2" s="468"/>
      <c r="X2" s="1388">
        <v>2006</v>
      </c>
      <c r="Y2" s="1392"/>
    </row>
    <row r="3" spans="1:25" ht="16.5" thickBot="1" x14ac:dyDescent="0.3">
      <c r="A3" s="1419"/>
      <c r="B3" s="469" t="s">
        <v>23</v>
      </c>
      <c r="C3" s="470" t="s">
        <v>24</v>
      </c>
      <c r="D3" s="1419"/>
      <c r="E3" s="462"/>
      <c r="F3" s="471" t="s">
        <v>0</v>
      </c>
      <c r="G3" s="472">
        <f>D6</f>
        <v>3</v>
      </c>
      <c r="H3" s="463"/>
      <c r="I3" s="473" t="s">
        <v>48</v>
      </c>
      <c r="J3" s="474" t="s">
        <v>49</v>
      </c>
      <c r="K3" s="475"/>
      <c r="L3" s="476" t="s">
        <v>48</v>
      </c>
      <c r="M3" s="474" t="s">
        <v>49</v>
      </c>
      <c r="N3" s="475"/>
      <c r="O3" s="476" t="s">
        <v>48</v>
      </c>
      <c r="P3" s="474" t="s">
        <v>49</v>
      </c>
      <c r="Q3" s="475"/>
      <c r="R3" s="476" t="s">
        <v>48</v>
      </c>
      <c r="S3" s="474" t="s">
        <v>49</v>
      </c>
      <c r="T3" s="475"/>
      <c r="U3" s="476" t="s">
        <v>48</v>
      </c>
      <c r="V3" s="474" t="s">
        <v>49</v>
      </c>
      <c r="W3" s="475"/>
      <c r="X3" s="476" t="s">
        <v>48</v>
      </c>
      <c r="Y3" s="477" t="s">
        <v>49</v>
      </c>
    </row>
    <row r="4" spans="1:25" ht="15.75" x14ac:dyDescent="0.25">
      <c r="A4" s="478">
        <v>40911</v>
      </c>
      <c r="B4" s="479">
        <v>0.25</v>
      </c>
      <c r="C4" s="479">
        <v>0.29166666666666669</v>
      </c>
      <c r="D4" s="480">
        <v>1</v>
      </c>
      <c r="E4" s="462"/>
      <c r="F4" s="481" t="s">
        <v>1</v>
      </c>
      <c r="G4" s="482">
        <f>D9</f>
        <v>2.25</v>
      </c>
      <c r="H4" s="463"/>
      <c r="I4" s="483">
        <v>36894</v>
      </c>
      <c r="J4" s="484" t="s">
        <v>43</v>
      </c>
      <c r="K4" s="485"/>
      <c r="L4" s="486">
        <v>37264</v>
      </c>
      <c r="M4" s="484" t="s">
        <v>43</v>
      </c>
      <c r="N4" s="485"/>
      <c r="O4" s="486">
        <v>37645</v>
      </c>
      <c r="P4" s="484" t="s">
        <v>43</v>
      </c>
      <c r="Q4" s="485"/>
      <c r="R4" s="486">
        <v>38012</v>
      </c>
      <c r="S4" s="484" t="s">
        <v>50</v>
      </c>
      <c r="T4" s="485"/>
      <c r="U4" s="486">
        <v>38376</v>
      </c>
      <c r="V4" s="484" t="s">
        <v>43</v>
      </c>
      <c r="W4" s="485"/>
      <c r="X4" s="486">
        <v>38744</v>
      </c>
      <c r="Y4" s="487" t="s">
        <v>43</v>
      </c>
    </row>
    <row r="5" spans="1:25" ht="15.75" x14ac:dyDescent="0.25">
      <c r="A5" s="488">
        <v>40912</v>
      </c>
      <c r="B5" s="489">
        <v>0.25</v>
      </c>
      <c r="C5" s="489">
        <v>0.33333333333333331</v>
      </c>
      <c r="D5" s="490">
        <v>2</v>
      </c>
      <c r="E5" s="491" t="s">
        <v>43</v>
      </c>
      <c r="F5" s="481" t="s">
        <v>2</v>
      </c>
      <c r="G5" s="482">
        <f>D12</f>
        <v>2</v>
      </c>
      <c r="H5" s="463"/>
      <c r="I5" s="492">
        <v>36944</v>
      </c>
      <c r="J5" s="493" t="s">
        <v>43</v>
      </c>
      <c r="K5" s="485"/>
      <c r="L5" s="494">
        <v>37292</v>
      </c>
      <c r="M5" s="493" t="s">
        <v>43</v>
      </c>
      <c r="N5" s="485"/>
      <c r="O5" s="494">
        <v>37665</v>
      </c>
      <c r="P5" s="493" t="s">
        <v>43</v>
      </c>
      <c r="Q5" s="485"/>
      <c r="R5" s="495">
        <v>38019</v>
      </c>
      <c r="S5" s="496" t="s">
        <v>43</v>
      </c>
      <c r="T5" s="497"/>
      <c r="U5" s="495">
        <v>38019</v>
      </c>
      <c r="V5" s="496" t="s">
        <v>43</v>
      </c>
      <c r="W5" s="497"/>
      <c r="X5" s="495">
        <v>38758</v>
      </c>
      <c r="Y5" s="498" t="s">
        <v>43</v>
      </c>
    </row>
    <row r="6" spans="1:25" ht="16.5" thickBot="1" x14ac:dyDescent="0.3">
      <c r="A6" s="499" t="s">
        <v>0</v>
      </c>
      <c r="B6" s="500">
        <f>COUNT(A4:A5)</f>
        <v>2</v>
      </c>
      <c r="C6" s="501" t="s">
        <v>25</v>
      </c>
      <c r="D6" s="502">
        <f>SUM(D4:D5)</f>
        <v>3</v>
      </c>
      <c r="E6" s="462"/>
      <c r="F6" s="481" t="s">
        <v>3</v>
      </c>
      <c r="G6" s="482">
        <f>D17</f>
        <v>8.75</v>
      </c>
      <c r="H6" s="463"/>
      <c r="I6" s="492">
        <v>36953</v>
      </c>
      <c r="J6" s="493" t="s">
        <v>43</v>
      </c>
      <c r="K6" s="485"/>
      <c r="L6" s="494">
        <v>37316</v>
      </c>
      <c r="M6" s="493" t="s">
        <v>43</v>
      </c>
      <c r="N6" s="485"/>
      <c r="O6" s="494">
        <v>37684</v>
      </c>
      <c r="P6" s="493" t="s">
        <v>43</v>
      </c>
      <c r="Q6" s="485"/>
      <c r="R6" s="495">
        <v>38069</v>
      </c>
      <c r="S6" s="496" t="s">
        <v>38</v>
      </c>
      <c r="T6" s="497"/>
      <c r="U6" s="495">
        <v>38415</v>
      </c>
      <c r="V6" s="496" t="s">
        <v>38</v>
      </c>
      <c r="W6" s="497"/>
      <c r="X6" s="495">
        <v>38784</v>
      </c>
      <c r="Y6" s="498" t="s">
        <v>38</v>
      </c>
    </row>
    <row r="7" spans="1:25" ht="16.5" thickBot="1" x14ac:dyDescent="0.3">
      <c r="A7" s="503"/>
      <c r="B7" s="504"/>
      <c r="C7" s="504"/>
      <c r="D7" s="505"/>
      <c r="E7" s="462"/>
      <c r="F7" s="481" t="s">
        <v>29</v>
      </c>
      <c r="G7" s="482">
        <f>D22</f>
        <v>13</v>
      </c>
      <c r="H7" s="463"/>
      <c r="I7" s="492">
        <v>36991</v>
      </c>
      <c r="J7" s="493" t="s">
        <v>39</v>
      </c>
      <c r="K7" s="485"/>
      <c r="L7" s="494">
        <v>37364</v>
      </c>
      <c r="M7" s="493" t="s">
        <v>39</v>
      </c>
      <c r="N7" s="485"/>
      <c r="O7" s="494">
        <v>37712</v>
      </c>
      <c r="P7" s="493" t="s">
        <v>38</v>
      </c>
      <c r="Q7" s="485"/>
      <c r="R7" s="495">
        <v>38100</v>
      </c>
      <c r="S7" s="496" t="s">
        <v>39</v>
      </c>
      <c r="T7" s="497"/>
      <c r="U7" s="495">
        <v>38463</v>
      </c>
      <c r="V7" s="496" t="s">
        <v>39</v>
      </c>
      <c r="W7" s="497"/>
      <c r="X7" s="495">
        <v>38832</v>
      </c>
      <c r="Y7" s="498" t="s">
        <v>39</v>
      </c>
    </row>
    <row r="8" spans="1:25" ht="15.75" x14ac:dyDescent="0.25">
      <c r="A8" s="506">
        <v>40952</v>
      </c>
      <c r="B8" s="507">
        <v>0.25</v>
      </c>
      <c r="C8" s="507">
        <v>0.34375</v>
      </c>
      <c r="D8" s="508">
        <v>2.25</v>
      </c>
      <c r="E8" s="491" t="s">
        <v>43</v>
      </c>
      <c r="F8" s="481" t="s">
        <v>5</v>
      </c>
      <c r="G8" s="482">
        <f>D30</f>
        <v>22.25</v>
      </c>
      <c r="H8" s="463"/>
      <c r="I8" s="492">
        <v>37033</v>
      </c>
      <c r="J8" s="493" t="s">
        <v>39</v>
      </c>
      <c r="K8" s="485"/>
      <c r="L8" s="494">
        <v>37385</v>
      </c>
      <c r="M8" s="493" t="s">
        <v>42</v>
      </c>
      <c r="N8" s="485"/>
      <c r="O8" s="494">
        <v>37750</v>
      </c>
      <c r="P8" s="493" t="s">
        <v>39</v>
      </c>
      <c r="Q8" s="485"/>
      <c r="R8" s="494">
        <v>38133</v>
      </c>
      <c r="S8" s="493" t="s">
        <v>39</v>
      </c>
      <c r="T8" s="485"/>
      <c r="U8" s="494">
        <v>38484</v>
      </c>
      <c r="V8" s="493" t="s">
        <v>39</v>
      </c>
      <c r="W8" s="485"/>
      <c r="X8" s="494">
        <v>38867</v>
      </c>
      <c r="Y8" s="509" t="s">
        <v>40</v>
      </c>
    </row>
    <row r="9" spans="1:25" ht="16.5" thickBot="1" x14ac:dyDescent="0.3">
      <c r="A9" s="510" t="s">
        <v>1</v>
      </c>
      <c r="B9" s="511">
        <f>COUNT(A8:A8)</f>
        <v>1</v>
      </c>
      <c r="C9" s="512" t="s">
        <v>25</v>
      </c>
      <c r="D9" s="513">
        <f>SUM(D8:D8)</f>
        <v>2.25</v>
      </c>
      <c r="E9" s="514"/>
      <c r="F9" s="481" t="s">
        <v>6</v>
      </c>
      <c r="G9" s="482">
        <f>D45</f>
        <v>38.25</v>
      </c>
      <c r="H9" s="463"/>
      <c r="I9" s="492">
        <v>37047</v>
      </c>
      <c r="J9" s="493" t="s">
        <v>51</v>
      </c>
      <c r="K9" s="485"/>
      <c r="L9" s="494">
        <v>37420</v>
      </c>
      <c r="M9" s="493" t="s">
        <v>39</v>
      </c>
      <c r="N9" s="485"/>
      <c r="O9" s="494">
        <v>37798</v>
      </c>
      <c r="P9" s="493" t="s">
        <v>39</v>
      </c>
      <c r="Q9" s="485"/>
      <c r="R9" s="494">
        <v>38156</v>
      </c>
      <c r="S9" s="493" t="s">
        <v>42</v>
      </c>
      <c r="T9" s="485"/>
      <c r="U9" s="494">
        <v>38518</v>
      </c>
      <c r="V9" s="493" t="s">
        <v>39</v>
      </c>
      <c r="W9" s="485"/>
      <c r="X9" s="494">
        <v>38890</v>
      </c>
      <c r="Y9" s="509" t="s">
        <v>39</v>
      </c>
    </row>
    <row r="10" spans="1:25" ht="16.5" thickBot="1" x14ac:dyDescent="0.3">
      <c r="A10" s="503"/>
      <c r="B10" s="504"/>
      <c r="C10" s="504"/>
      <c r="D10" s="505"/>
      <c r="E10" s="514"/>
      <c r="F10" s="481" t="s">
        <v>7</v>
      </c>
      <c r="G10" s="482">
        <f>D50</f>
        <v>8.5</v>
      </c>
      <c r="H10" s="463"/>
      <c r="I10" s="492">
        <v>37083</v>
      </c>
      <c r="J10" s="493" t="s">
        <v>42</v>
      </c>
      <c r="K10" s="485"/>
      <c r="L10" s="494">
        <v>37467</v>
      </c>
      <c r="M10" s="493" t="s">
        <v>42</v>
      </c>
      <c r="N10" s="485"/>
      <c r="O10" s="494">
        <v>37811</v>
      </c>
      <c r="P10" s="493" t="s">
        <v>39</v>
      </c>
      <c r="Q10" s="485"/>
      <c r="R10" s="494">
        <v>38182</v>
      </c>
      <c r="S10" s="493" t="s">
        <v>39</v>
      </c>
      <c r="T10" s="485"/>
      <c r="U10" s="494">
        <v>38560</v>
      </c>
      <c r="V10" s="493" t="s">
        <v>39</v>
      </c>
      <c r="W10" s="485"/>
      <c r="X10" s="494">
        <v>38929</v>
      </c>
      <c r="Y10" s="509" t="s">
        <v>42</v>
      </c>
    </row>
    <row r="11" spans="1:25" ht="15.75" x14ac:dyDescent="0.25">
      <c r="A11" s="515">
        <v>40974</v>
      </c>
      <c r="B11" s="479">
        <v>0.25</v>
      </c>
      <c r="C11" s="479">
        <v>0.33333333333333331</v>
      </c>
      <c r="D11" s="516">
        <v>2</v>
      </c>
      <c r="E11" s="491" t="s">
        <v>43</v>
      </c>
      <c r="F11" s="481" t="s">
        <v>8</v>
      </c>
      <c r="G11" s="482">
        <f>D56</f>
        <v>10.75</v>
      </c>
      <c r="H11" s="463"/>
      <c r="I11" s="492">
        <v>37112</v>
      </c>
      <c r="J11" s="493" t="s">
        <v>42</v>
      </c>
      <c r="K11" s="485"/>
      <c r="L11" s="494">
        <v>37491</v>
      </c>
      <c r="M11" s="493" t="s">
        <v>42</v>
      </c>
      <c r="N11" s="485"/>
      <c r="O11" s="494">
        <v>37860</v>
      </c>
      <c r="P11" s="493" t="s">
        <v>42</v>
      </c>
      <c r="Q11" s="485"/>
      <c r="R11" s="494">
        <v>38203</v>
      </c>
      <c r="S11" s="493" t="s">
        <v>39</v>
      </c>
      <c r="T11" s="485"/>
      <c r="U11" s="494">
        <v>38579</v>
      </c>
      <c r="V11" s="493" t="s">
        <v>42</v>
      </c>
      <c r="W11" s="485"/>
      <c r="X11" s="494">
        <v>38931</v>
      </c>
      <c r="Y11" s="509" t="s">
        <v>39</v>
      </c>
    </row>
    <row r="12" spans="1:25" ht="16.5" thickBot="1" x14ac:dyDescent="0.3">
      <c r="A12" s="499" t="s">
        <v>2</v>
      </c>
      <c r="B12" s="500">
        <f>COUNT(A11:A11)</f>
        <v>1</v>
      </c>
      <c r="C12" s="517" t="s">
        <v>25</v>
      </c>
      <c r="D12" s="502">
        <f>SUM(D11:D11)</f>
        <v>2</v>
      </c>
      <c r="F12" s="481" t="s">
        <v>9</v>
      </c>
      <c r="G12" s="482">
        <f>D62</f>
        <v>11.25</v>
      </c>
      <c r="H12" s="463"/>
      <c r="I12" s="492">
        <v>37144</v>
      </c>
      <c r="J12" s="493" t="s">
        <v>42</v>
      </c>
      <c r="K12" s="485"/>
      <c r="L12" s="494">
        <v>37503</v>
      </c>
      <c r="M12" s="493" t="s">
        <v>39</v>
      </c>
      <c r="N12" s="485"/>
      <c r="O12" s="494">
        <v>37867</v>
      </c>
      <c r="P12" s="493" t="s">
        <v>39</v>
      </c>
      <c r="Q12" s="485"/>
      <c r="R12" s="494">
        <v>38239</v>
      </c>
      <c r="S12" s="493" t="s">
        <v>52</v>
      </c>
      <c r="T12" s="485"/>
      <c r="U12" s="494">
        <v>38980</v>
      </c>
      <c r="V12" s="493" t="s">
        <v>39</v>
      </c>
      <c r="W12" s="485"/>
      <c r="X12" s="494">
        <v>38979</v>
      </c>
      <c r="Y12" s="509" t="s">
        <v>39</v>
      </c>
    </row>
    <row r="13" spans="1:25" ht="16.5" thickBot="1" x14ac:dyDescent="0.3">
      <c r="A13" s="503"/>
      <c r="B13" s="504"/>
      <c r="C13" s="518"/>
      <c r="D13" s="505"/>
      <c r="E13" s="462"/>
      <c r="F13" s="481" t="s">
        <v>10</v>
      </c>
      <c r="G13" s="482">
        <f>D73</f>
        <v>18</v>
      </c>
      <c r="H13" s="463"/>
      <c r="I13" s="492">
        <v>37193</v>
      </c>
      <c r="J13" s="493" t="s">
        <v>38</v>
      </c>
      <c r="K13" s="485"/>
      <c r="L13" s="494">
        <v>37532</v>
      </c>
      <c r="M13" s="493" t="s">
        <v>42</v>
      </c>
      <c r="N13" s="485"/>
      <c r="O13" s="494">
        <v>37907</v>
      </c>
      <c r="P13" s="493" t="s">
        <v>42</v>
      </c>
      <c r="Q13" s="485"/>
      <c r="R13" s="494">
        <v>38264</v>
      </c>
      <c r="S13" s="493" t="s">
        <v>52</v>
      </c>
      <c r="T13" s="485"/>
      <c r="U13" s="494">
        <v>38630</v>
      </c>
      <c r="V13" s="493" t="s">
        <v>51</v>
      </c>
      <c r="W13" s="485"/>
      <c r="X13" s="494">
        <v>38995</v>
      </c>
      <c r="Y13" s="509" t="s">
        <v>39</v>
      </c>
    </row>
    <row r="14" spans="1:25" ht="15.75" x14ac:dyDescent="0.25">
      <c r="A14" s="1422">
        <v>41015</v>
      </c>
      <c r="B14" s="519">
        <v>0.66666666666666663</v>
      </c>
      <c r="C14" s="519">
        <v>0.79166666666666663</v>
      </c>
      <c r="D14" s="520">
        <v>3</v>
      </c>
      <c r="F14" s="481" t="s">
        <v>11</v>
      </c>
      <c r="G14" s="482">
        <f>D78</f>
        <v>5.5</v>
      </c>
      <c r="H14" s="463"/>
      <c r="I14" s="492">
        <v>37208</v>
      </c>
      <c r="J14" s="493" t="s">
        <v>43</v>
      </c>
      <c r="K14" s="485"/>
      <c r="L14" s="494"/>
      <c r="M14" s="493"/>
      <c r="N14" s="485"/>
      <c r="O14" s="494">
        <v>37930</v>
      </c>
      <c r="P14" s="493" t="s">
        <v>53</v>
      </c>
      <c r="Q14" s="485"/>
      <c r="R14" s="494">
        <v>38306</v>
      </c>
      <c r="S14" s="493" t="s">
        <v>54</v>
      </c>
      <c r="T14" s="485"/>
      <c r="U14" s="494">
        <v>38674</v>
      </c>
      <c r="V14" s="493" t="s">
        <v>43</v>
      </c>
      <c r="W14" s="485"/>
      <c r="X14" s="494">
        <v>39042</v>
      </c>
      <c r="Y14" s="509" t="s">
        <v>40</v>
      </c>
    </row>
    <row r="15" spans="1:25" ht="16.5" thickBot="1" x14ac:dyDescent="0.3">
      <c r="A15" s="1423"/>
      <c r="B15" s="521">
        <v>0.83333333333333337</v>
      </c>
      <c r="C15" s="521">
        <v>0.86458333333333337</v>
      </c>
      <c r="D15" s="522">
        <v>0.75</v>
      </c>
      <c r="E15" s="514"/>
      <c r="F15" s="523" t="s">
        <v>30</v>
      </c>
      <c r="G15" s="524">
        <f>SUM(G3:G14)</f>
        <v>143.5</v>
      </c>
      <c r="H15" s="463"/>
      <c r="I15" s="525">
        <v>37252</v>
      </c>
      <c r="J15" s="526" t="s">
        <v>55</v>
      </c>
      <c r="K15" s="527"/>
      <c r="L15" s="528">
        <v>37594</v>
      </c>
      <c r="M15" s="526" t="s">
        <v>38</v>
      </c>
      <c r="N15" s="527"/>
      <c r="O15" s="528">
        <v>37963</v>
      </c>
      <c r="P15" s="526" t="s">
        <v>43</v>
      </c>
      <c r="Q15" s="527"/>
      <c r="R15" s="528">
        <v>38341</v>
      </c>
      <c r="S15" s="529" t="s">
        <v>54</v>
      </c>
      <c r="T15" s="530"/>
      <c r="U15" s="528">
        <v>38708</v>
      </c>
      <c r="V15" s="529" t="s">
        <v>43</v>
      </c>
      <c r="W15" s="530"/>
      <c r="X15" s="528">
        <v>39424</v>
      </c>
      <c r="Y15" s="531" t="s">
        <v>38</v>
      </c>
    </row>
    <row r="16" spans="1:25" ht="16.5" thickBot="1" x14ac:dyDescent="0.3">
      <c r="A16" s="532">
        <v>41016</v>
      </c>
      <c r="B16" s="521">
        <v>0.54166666666666663</v>
      </c>
      <c r="C16" s="521">
        <v>0.75</v>
      </c>
      <c r="D16" s="522">
        <v>5</v>
      </c>
      <c r="E16" s="491" t="s">
        <v>39</v>
      </c>
      <c r="F16" s="462"/>
      <c r="G16" s="462"/>
      <c r="H16" s="463"/>
      <c r="I16" s="533"/>
      <c r="J16" s="534"/>
      <c r="K16" s="535"/>
      <c r="L16" s="536"/>
      <c r="M16" s="534"/>
      <c r="N16" s="535"/>
      <c r="O16" s="536"/>
      <c r="P16" s="534"/>
      <c r="Q16" s="535"/>
      <c r="R16" s="536"/>
      <c r="S16" s="537"/>
      <c r="T16" s="537"/>
      <c r="U16" s="536"/>
      <c r="V16" s="537"/>
      <c r="W16" s="537"/>
      <c r="X16" s="536"/>
      <c r="Y16" s="538"/>
    </row>
    <row r="17" spans="1:30" ht="16.5" thickBot="1" x14ac:dyDescent="0.3">
      <c r="A17" s="499" t="s">
        <v>3</v>
      </c>
      <c r="B17" s="500">
        <f>COUNT(A14:A16)</f>
        <v>2</v>
      </c>
      <c r="C17" s="517" t="s">
        <v>25</v>
      </c>
      <c r="D17" s="502">
        <f>SUM(D14:D16)</f>
        <v>8.75</v>
      </c>
      <c r="F17" s="539"/>
      <c r="G17" s="539"/>
      <c r="H17" s="463"/>
      <c r="I17" s="1390" t="s">
        <v>56</v>
      </c>
      <c r="J17" s="1387"/>
      <c r="K17" s="467"/>
      <c r="L17" s="1386" t="s">
        <v>57</v>
      </c>
      <c r="M17" s="1387"/>
      <c r="N17" s="467"/>
      <c r="O17" s="1386" t="s">
        <v>58</v>
      </c>
      <c r="P17" s="1387"/>
      <c r="Q17" s="467"/>
      <c r="R17" s="1388">
        <v>2010</v>
      </c>
      <c r="S17" s="1389"/>
      <c r="T17" s="468"/>
      <c r="U17" s="1388">
        <v>2011</v>
      </c>
      <c r="V17" s="1389"/>
      <c r="W17" s="468"/>
      <c r="X17" s="1388">
        <v>2012</v>
      </c>
      <c r="Y17" s="1392"/>
    </row>
    <row r="18" spans="1:30" ht="16.5" thickBot="1" x14ac:dyDescent="0.3">
      <c r="A18" s="503"/>
      <c r="B18" s="504"/>
      <c r="C18" s="518"/>
      <c r="D18" s="505"/>
      <c r="E18" s="540"/>
      <c r="F18" s="539"/>
      <c r="G18" s="539"/>
      <c r="H18" s="463"/>
      <c r="I18" s="473" t="s">
        <v>48</v>
      </c>
      <c r="J18" s="474" t="s">
        <v>49</v>
      </c>
      <c r="K18" s="475"/>
      <c r="L18" s="476" t="s">
        <v>48</v>
      </c>
      <c r="M18" s="474" t="s">
        <v>49</v>
      </c>
      <c r="N18" s="475"/>
      <c r="O18" s="476" t="s">
        <v>48</v>
      </c>
      <c r="P18" s="474" t="s">
        <v>49</v>
      </c>
      <c r="Q18" s="475"/>
      <c r="R18" s="476" t="s">
        <v>48</v>
      </c>
      <c r="S18" s="474" t="s">
        <v>49</v>
      </c>
      <c r="T18" s="475"/>
      <c r="U18" s="476" t="s">
        <v>48</v>
      </c>
      <c r="V18" s="474" t="s">
        <v>49</v>
      </c>
      <c r="W18" s="475"/>
      <c r="X18" s="476" t="s">
        <v>48</v>
      </c>
      <c r="Y18" s="477" t="s">
        <v>49</v>
      </c>
    </row>
    <row r="19" spans="1:30" ht="15.75" x14ac:dyDescent="0.25">
      <c r="A19" s="541">
        <v>41031</v>
      </c>
      <c r="B19" s="542">
        <v>0.58333333333333337</v>
      </c>
      <c r="C19" s="542">
        <v>0.79166666666666663</v>
      </c>
      <c r="D19" s="543">
        <v>5</v>
      </c>
      <c r="E19" s="540"/>
      <c r="F19" s="539"/>
      <c r="G19" s="539"/>
      <c r="H19" s="463"/>
      <c r="I19" s="483">
        <v>39111</v>
      </c>
      <c r="J19" s="484" t="s">
        <v>43</v>
      </c>
      <c r="K19" s="485"/>
      <c r="L19" s="486">
        <v>39451</v>
      </c>
      <c r="M19" s="484" t="s">
        <v>43</v>
      </c>
      <c r="N19" s="485"/>
      <c r="O19" s="486">
        <v>39829</v>
      </c>
      <c r="P19" s="484" t="s">
        <v>43</v>
      </c>
      <c r="Q19" s="485"/>
      <c r="R19" s="486">
        <v>40189</v>
      </c>
      <c r="S19" s="484" t="s">
        <v>43</v>
      </c>
      <c r="T19" s="485"/>
      <c r="U19" s="486">
        <v>40557</v>
      </c>
      <c r="V19" s="484" t="s">
        <v>43</v>
      </c>
      <c r="W19" s="485"/>
      <c r="X19" s="486">
        <v>40912</v>
      </c>
      <c r="Y19" s="487" t="s">
        <v>43</v>
      </c>
    </row>
    <row r="20" spans="1:30" ht="15.75" x14ac:dyDescent="0.25">
      <c r="A20" s="544">
        <v>41032</v>
      </c>
      <c r="B20" s="489">
        <v>0.58333333333333337</v>
      </c>
      <c r="C20" s="489">
        <v>0.75</v>
      </c>
      <c r="D20" s="490">
        <v>4</v>
      </c>
      <c r="E20" s="491" t="s">
        <v>39</v>
      </c>
      <c r="F20" s="539"/>
      <c r="G20" s="539"/>
      <c r="H20" s="463"/>
      <c r="I20" s="492">
        <v>39119</v>
      </c>
      <c r="J20" s="493" t="s">
        <v>43</v>
      </c>
      <c r="K20" s="485"/>
      <c r="L20" s="494">
        <v>39506</v>
      </c>
      <c r="M20" s="493" t="s">
        <v>43</v>
      </c>
      <c r="N20" s="485"/>
      <c r="O20" s="494">
        <v>39849</v>
      </c>
      <c r="P20" s="493" t="s">
        <v>43</v>
      </c>
      <c r="Q20" s="485"/>
      <c r="R20" s="495">
        <v>40210</v>
      </c>
      <c r="S20" s="496" t="s">
        <v>43</v>
      </c>
      <c r="T20" s="497"/>
      <c r="U20" s="495">
        <v>40585</v>
      </c>
      <c r="V20" s="493" t="s">
        <v>43</v>
      </c>
      <c r="W20" s="497"/>
      <c r="X20" s="495">
        <v>40952</v>
      </c>
      <c r="Y20" s="509" t="s">
        <v>43</v>
      </c>
    </row>
    <row r="21" spans="1:30" ht="15.75" x14ac:dyDescent="0.25">
      <c r="A21" s="545">
        <v>41060</v>
      </c>
      <c r="B21" s="546">
        <v>0.58333333333333337</v>
      </c>
      <c r="C21" s="546">
        <v>0.75</v>
      </c>
      <c r="D21" s="547">
        <v>4</v>
      </c>
      <c r="E21" s="540"/>
      <c r="F21" s="539"/>
      <c r="G21" s="539"/>
      <c r="H21" s="463"/>
      <c r="I21" s="492">
        <v>39160</v>
      </c>
      <c r="J21" s="493" t="s">
        <v>43</v>
      </c>
      <c r="K21" s="485"/>
      <c r="L21" s="494">
        <v>39517</v>
      </c>
      <c r="M21" s="493" t="s">
        <v>43</v>
      </c>
      <c r="N21" s="485"/>
      <c r="O21" s="494">
        <v>39876</v>
      </c>
      <c r="P21" s="493" t="s">
        <v>38</v>
      </c>
      <c r="Q21" s="485"/>
      <c r="R21" s="495">
        <v>40239</v>
      </c>
      <c r="S21" s="496" t="s">
        <v>53</v>
      </c>
      <c r="T21" s="497"/>
      <c r="U21" s="495">
        <v>40631</v>
      </c>
      <c r="V21" s="493" t="s">
        <v>43</v>
      </c>
      <c r="W21" s="497"/>
      <c r="X21" s="495">
        <v>40974</v>
      </c>
      <c r="Y21" s="509" t="s">
        <v>43</v>
      </c>
    </row>
    <row r="22" spans="1:30" ht="16.5" thickBot="1" x14ac:dyDescent="0.3">
      <c r="A22" s="499" t="s">
        <v>4</v>
      </c>
      <c r="B22" s="500">
        <f>COUNT(A19:A21)</f>
        <v>3</v>
      </c>
      <c r="C22" s="517" t="s">
        <v>25</v>
      </c>
      <c r="D22" s="502">
        <f>SUM(D19:D21)</f>
        <v>13</v>
      </c>
      <c r="E22" s="540"/>
      <c r="F22" s="539"/>
      <c r="G22" s="539"/>
      <c r="H22" s="463"/>
      <c r="I22" s="492">
        <v>39202</v>
      </c>
      <c r="J22" s="493" t="s">
        <v>40</v>
      </c>
      <c r="K22" s="485"/>
      <c r="L22" s="494">
        <v>39554</v>
      </c>
      <c r="M22" s="493" t="s">
        <v>43</v>
      </c>
      <c r="N22" s="485"/>
      <c r="O22" s="494">
        <v>39930</v>
      </c>
      <c r="P22" s="493" t="s">
        <v>39</v>
      </c>
      <c r="Q22" s="485"/>
      <c r="R22" s="495">
        <v>40274</v>
      </c>
      <c r="S22" s="496" t="s">
        <v>39</v>
      </c>
      <c r="T22" s="497"/>
      <c r="U22" s="495">
        <v>40660</v>
      </c>
      <c r="V22" s="496" t="s">
        <v>39</v>
      </c>
      <c r="W22" s="497"/>
      <c r="X22" s="495">
        <v>41016</v>
      </c>
      <c r="Y22" s="498" t="s">
        <v>39</v>
      </c>
    </row>
    <row r="23" spans="1:30" ht="16.5" thickBot="1" x14ac:dyDescent="0.3">
      <c r="A23" s="503"/>
      <c r="B23" s="504"/>
      <c r="C23" s="518"/>
      <c r="D23" s="505"/>
      <c r="E23" s="548"/>
      <c r="F23" s="462"/>
      <c r="G23" s="462"/>
      <c r="H23" s="463"/>
      <c r="I23" s="492">
        <v>39232</v>
      </c>
      <c r="J23" s="493" t="s">
        <v>39</v>
      </c>
      <c r="K23" s="485"/>
      <c r="L23" s="494">
        <v>39595</v>
      </c>
      <c r="M23" s="493" t="s">
        <v>39</v>
      </c>
      <c r="N23" s="485"/>
      <c r="O23" s="494">
        <v>39962</v>
      </c>
      <c r="P23" s="493" t="s">
        <v>39</v>
      </c>
      <c r="Q23" s="485"/>
      <c r="R23" s="494">
        <v>40325</v>
      </c>
      <c r="S23" s="496" t="s">
        <v>39</v>
      </c>
      <c r="T23" s="485"/>
      <c r="U23" s="494">
        <v>40694</v>
      </c>
      <c r="V23" s="496" t="s">
        <v>39</v>
      </c>
      <c r="W23" s="485"/>
      <c r="X23" s="494">
        <v>41032</v>
      </c>
      <c r="Y23" s="498" t="s">
        <v>39</v>
      </c>
    </row>
    <row r="24" spans="1:30" ht="15.75" x14ac:dyDescent="0.25">
      <c r="A24" s="549">
        <v>41080</v>
      </c>
      <c r="B24" s="519">
        <v>0.58333333333333337</v>
      </c>
      <c r="C24" s="519">
        <v>0.76041666666666663</v>
      </c>
      <c r="D24" s="520">
        <v>4.25</v>
      </c>
      <c r="F24" s="462"/>
      <c r="G24" s="462"/>
      <c r="H24" s="550"/>
      <c r="I24" s="492">
        <v>39252</v>
      </c>
      <c r="J24" s="493" t="s">
        <v>42</v>
      </c>
      <c r="K24" s="485"/>
      <c r="L24" s="494">
        <v>39608</v>
      </c>
      <c r="M24" s="493" t="s">
        <v>39</v>
      </c>
      <c r="N24" s="485"/>
      <c r="O24" s="494">
        <v>39993</v>
      </c>
      <c r="P24" s="493" t="s">
        <v>39</v>
      </c>
      <c r="Q24" s="485"/>
      <c r="R24" s="494">
        <v>40352</v>
      </c>
      <c r="S24" s="493" t="s">
        <v>42</v>
      </c>
      <c r="T24" s="485"/>
      <c r="U24" s="494">
        <v>40722</v>
      </c>
      <c r="V24" s="493" t="s">
        <v>51</v>
      </c>
      <c r="W24" s="485"/>
      <c r="X24" s="494">
        <v>41089</v>
      </c>
      <c r="Y24" s="509" t="s">
        <v>40</v>
      </c>
    </row>
    <row r="25" spans="1:30" ht="15.75" x14ac:dyDescent="0.25">
      <c r="A25" s="532">
        <v>41081</v>
      </c>
      <c r="B25" s="521">
        <v>0.5625</v>
      </c>
      <c r="C25" s="521">
        <v>0.72916666666666663</v>
      </c>
      <c r="D25" s="522">
        <v>4</v>
      </c>
      <c r="E25" s="514"/>
      <c r="F25" s="462"/>
      <c r="G25" s="462"/>
      <c r="H25" s="550"/>
      <c r="I25" s="492">
        <v>39282</v>
      </c>
      <c r="J25" s="493" t="s">
        <v>39</v>
      </c>
      <c r="K25" s="485"/>
      <c r="L25" s="494">
        <v>39650</v>
      </c>
      <c r="M25" s="493" t="s">
        <v>39</v>
      </c>
      <c r="N25" s="485"/>
      <c r="O25" s="494">
        <v>40022</v>
      </c>
      <c r="P25" s="493" t="s">
        <v>42</v>
      </c>
      <c r="Q25" s="485"/>
      <c r="R25" s="494">
        <v>40381</v>
      </c>
      <c r="S25" s="496" t="s">
        <v>39</v>
      </c>
      <c r="T25" s="485"/>
      <c r="U25" s="494">
        <v>40746</v>
      </c>
      <c r="V25" s="493" t="s">
        <v>51</v>
      </c>
      <c r="W25" s="485"/>
      <c r="X25" s="494">
        <v>41116</v>
      </c>
      <c r="Y25" s="498" t="s">
        <v>39</v>
      </c>
    </row>
    <row r="26" spans="1:30" ht="15.75" x14ac:dyDescent="0.25">
      <c r="A26" s="532">
        <v>41082</v>
      </c>
      <c r="B26" s="521">
        <v>0.58333333333333337</v>
      </c>
      <c r="C26" s="521">
        <v>0.75</v>
      </c>
      <c r="D26" s="522">
        <v>4</v>
      </c>
      <c r="E26" s="551"/>
      <c r="F26" s="462"/>
      <c r="G26" s="462"/>
      <c r="H26" s="463"/>
      <c r="I26" s="492">
        <v>39303</v>
      </c>
      <c r="J26" s="552" t="s">
        <v>42</v>
      </c>
      <c r="K26" s="485"/>
      <c r="L26" s="494">
        <v>39666</v>
      </c>
      <c r="M26" s="493" t="s">
        <v>39</v>
      </c>
      <c r="N26" s="485"/>
      <c r="O26" s="494">
        <v>40035</v>
      </c>
      <c r="P26" s="493" t="s">
        <v>42</v>
      </c>
      <c r="Q26" s="485"/>
      <c r="R26" s="494">
        <v>40401</v>
      </c>
      <c r="S26" s="496" t="s">
        <v>39</v>
      </c>
      <c r="T26" s="485"/>
      <c r="U26" s="494">
        <v>40759</v>
      </c>
      <c r="V26" s="493" t="s">
        <v>42</v>
      </c>
      <c r="W26" s="485"/>
      <c r="X26" s="494">
        <v>41127</v>
      </c>
      <c r="Y26" s="509" t="s">
        <v>42</v>
      </c>
    </row>
    <row r="27" spans="1:30" ht="15.75" x14ac:dyDescent="0.25">
      <c r="A27" s="532">
        <v>41085</v>
      </c>
      <c r="B27" s="521">
        <v>0.64583333333333337</v>
      </c>
      <c r="C27" s="521">
        <v>0.72916666666666663</v>
      </c>
      <c r="D27" s="522">
        <v>2</v>
      </c>
      <c r="F27" s="462"/>
      <c r="G27" s="462"/>
      <c r="H27" s="463"/>
      <c r="I27" s="492">
        <v>39335</v>
      </c>
      <c r="J27" s="493" t="s">
        <v>42</v>
      </c>
      <c r="K27" s="485"/>
      <c r="L27" s="494">
        <v>39699</v>
      </c>
      <c r="M27" s="493" t="s">
        <v>39</v>
      </c>
      <c r="N27" s="485"/>
      <c r="O27" s="494">
        <v>40080</v>
      </c>
      <c r="P27" s="493" t="s">
        <v>39</v>
      </c>
      <c r="Q27" s="485"/>
      <c r="R27" s="494">
        <v>40422</v>
      </c>
      <c r="S27" s="496" t="s">
        <v>39</v>
      </c>
      <c r="T27" s="485"/>
      <c r="U27" s="494">
        <v>40800</v>
      </c>
      <c r="V27" s="493" t="s">
        <v>39</v>
      </c>
      <c r="W27" s="485"/>
      <c r="X27" s="494">
        <v>41153</v>
      </c>
      <c r="Y27" s="509" t="s">
        <v>42</v>
      </c>
    </row>
    <row r="28" spans="1:30" ht="15.75" x14ac:dyDescent="0.25">
      <c r="A28" s="532">
        <v>41088</v>
      </c>
      <c r="B28" s="521">
        <v>0.6875</v>
      </c>
      <c r="C28" s="521">
        <v>0.76041666666666663</v>
      </c>
      <c r="D28" s="522">
        <v>1.75</v>
      </c>
      <c r="F28" s="462"/>
      <c r="G28" s="462"/>
      <c r="H28" s="463"/>
      <c r="I28" s="492">
        <v>39363</v>
      </c>
      <c r="J28" s="493" t="s">
        <v>39</v>
      </c>
      <c r="K28" s="485"/>
      <c r="L28" s="494">
        <v>39751</v>
      </c>
      <c r="M28" s="493" t="s">
        <v>43</v>
      </c>
      <c r="N28" s="485"/>
      <c r="O28" s="494">
        <v>40093</v>
      </c>
      <c r="P28" s="493" t="s">
        <v>39</v>
      </c>
      <c r="Q28" s="485"/>
      <c r="R28" s="494">
        <v>40478</v>
      </c>
      <c r="S28" s="493" t="s">
        <v>53</v>
      </c>
      <c r="T28" s="485"/>
      <c r="U28" s="494">
        <v>40847</v>
      </c>
      <c r="V28" s="493" t="s">
        <v>55</v>
      </c>
      <c r="W28" s="485"/>
      <c r="X28" s="494">
        <v>41185</v>
      </c>
      <c r="Y28" s="509" t="s">
        <v>42</v>
      </c>
    </row>
    <row r="29" spans="1:30" ht="15.75" x14ac:dyDescent="0.25">
      <c r="A29" s="488">
        <v>41089</v>
      </c>
      <c r="B29" s="489">
        <v>0.53125</v>
      </c>
      <c r="C29" s="489">
        <v>0.79166666666666663</v>
      </c>
      <c r="D29" s="490">
        <v>6.25</v>
      </c>
      <c r="E29" s="491" t="s">
        <v>40</v>
      </c>
      <c r="F29" s="553"/>
      <c r="G29" s="553"/>
      <c r="H29" s="463"/>
      <c r="I29" s="492">
        <v>39394</v>
      </c>
      <c r="J29" s="493" t="s">
        <v>43</v>
      </c>
      <c r="K29" s="485"/>
      <c r="L29" s="494">
        <v>39776</v>
      </c>
      <c r="M29" s="493" t="s">
        <v>43</v>
      </c>
      <c r="N29" s="485"/>
      <c r="O29" s="494">
        <v>40129</v>
      </c>
      <c r="P29" s="493" t="s">
        <v>53</v>
      </c>
      <c r="Q29" s="485"/>
      <c r="R29" s="494">
        <v>40490</v>
      </c>
      <c r="S29" s="493" t="s">
        <v>53</v>
      </c>
      <c r="T29" s="485"/>
      <c r="U29" s="494">
        <v>40865</v>
      </c>
      <c r="V29" s="493" t="s">
        <v>43</v>
      </c>
      <c r="W29" s="485"/>
      <c r="X29" s="494">
        <v>41242</v>
      </c>
      <c r="Y29" s="509" t="s">
        <v>43</v>
      </c>
    </row>
    <row r="30" spans="1:30" ht="16.5" thickBot="1" x14ac:dyDescent="0.3">
      <c r="A30" s="499" t="s">
        <v>5</v>
      </c>
      <c r="B30" s="500">
        <f>COUNT(A24:A29)</f>
        <v>6</v>
      </c>
      <c r="C30" s="517" t="s">
        <v>25</v>
      </c>
      <c r="D30" s="502">
        <f>SUM(D24:D29)</f>
        <v>22.25</v>
      </c>
      <c r="F30" s="555"/>
      <c r="G30" s="462"/>
      <c r="H30" s="463"/>
      <c r="I30" s="525">
        <v>39434</v>
      </c>
      <c r="J30" s="526" t="s">
        <v>43</v>
      </c>
      <c r="K30" s="527"/>
      <c r="L30" s="528">
        <v>39785</v>
      </c>
      <c r="M30" s="526" t="s">
        <v>43</v>
      </c>
      <c r="N30" s="527"/>
      <c r="O30" s="528">
        <v>40168</v>
      </c>
      <c r="P30" s="526" t="s">
        <v>43</v>
      </c>
      <c r="Q30" s="527"/>
      <c r="R30" s="528">
        <v>40892</v>
      </c>
      <c r="S30" s="554" t="s">
        <v>43</v>
      </c>
      <c r="T30" s="530"/>
      <c r="U30" s="528">
        <v>40896</v>
      </c>
      <c r="V30" s="526" t="s">
        <v>43</v>
      </c>
      <c r="W30" s="530"/>
      <c r="X30" s="528">
        <v>41274</v>
      </c>
      <c r="Y30" s="531" t="s">
        <v>43</v>
      </c>
    </row>
    <row r="31" spans="1:30" ht="16.5" thickBot="1" x14ac:dyDescent="0.3">
      <c r="A31" s="503"/>
      <c r="B31" s="504"/>
      <c r="C31" s="518"/>
      <c r="D31" s="505"/>
      <c r="F31" s="555"/>
      <c r="G31" s="556"/>
      <c r="H31" s="463"/>
    </row>
    <row r="32" spans="1:30" ht="15.75" x14ac:dyDescent="0.25">
      <c r="A32" s="558">
        <v>41091</v>
      </c>
      <c r="B32" s="559">
        <v>0.5625</v>
      </c>
      <c r="C32" s="559">
        <v>0.63541666666666663</v>
      </c>
      <c r="D32" s="560">
        <v>1.75</v>
      </c>
      <c r="F32" s="540"/>
      <c r="G32" s="556"/>
      <c r="H32" s="463"/>
      <c r="I32" s="1390" t="s">
        <v>68</v>
      </c>
      <c r="J32" s="1387"/>
      <c r="K32" s="467"/>
      <c r="L32" s="1386" t="s">
        <v>69</v>
      </c>
      <c r="M32" s="1387"/>
      <c r="N32" s="467"/>
      <c r="O32" s="1386" t="s">
        <v>70</v>
      </c>
      <c r="P32" s="1387"/>
      <c r="Q32" s="467"/>
      <c r="R32" s="1388">
        <v>2016</v>
      </c>
      <c r="S32" s="1389"/>
      <c r="T32" s="468"/>
      <c r="U32" s="1388">
        <v>2017</v>
      </c>
      <c r="V32" s="1389"/>
      <c r="W32" s="468"/>
      <c r="X32" s="1388">
        <v>2018</v>
      </c>
      <c r="Y32" s="1392"/>
      <c r="AA32" s="350"/>
      <c r="AB32" s="353"/>
      <c r="AC32" s="353"/>
      <c r="AD32" s="354"/>
    </row>
    <row r="33" spans="1:30" ht="16.5" thickBot="1" x14ac:dyDescent="0.3">
      <c r="A33" s="581">
        <v>41093</v>
      </c>
      <c r="B33" s="613">
        <v>0.58333333333333337</v>
      </c>
      <c r="C33" s="613">
        <v>0.75</v>
      </c>
      <c r="D33" s="547">
        <v>4</v>
      </c>
      <c r="F33" s="540"/>
      <c r="G33" s="557" t="s">
        <v>41</v>
      </c>
      <c r="H33" s="463"/>
      <c r="I33" s="473" t="s">
        <v>48</v>
      </c>
      <c r="J33" s="474" t="s">
        <v>49</v>
      </c>
      <c r="K33" s="475"/>
      <c r="L33" s="476" t="s">
        <v>48</v>
      </c>
      <c r="M33" s="474" t="s">
        <v>49</v>
      </c>
      <c r="N33" s="475"/>
      <c r="O33" s="476" t="s">
        <v>48</v>
      </c>
      <c r="P33" s="474" t="s">
        <v>49</v>
      </c>
      <c r="Q33" s="475"/>
      <c r="R33" s="476" t="s">
        <v>48</v>
      </c>
      <c r="S33" s="474" t="s">
        <v>49</v>
      </c>
      <c r="T33" s="475"/>
      <c r="U33" s="476" t="s">
        <v>48</v>
      </c>
      <c r="V33" s="474" t="s">
        <v>49</v>
      </c>
      <c r="W33" s="475"/>
      <c r="X33" s="476" t="s">
        <v>48</v>
      </c>
      <c r="Y33" s="477" t="s">
        <v>49</v>
      </c>
      <c r="AA33" s="350"/>
      <c r="AB33" s="353"/>
      <c r="AC33" s="353"/>
      <c r="AD33" s="354"/>
    </row>
    <row r="34" spans="1:30" ht="15.75" x14ac:dyDescent="0.25">
      <c r="A34" s="581">
        <v>41095</v>
      </c>
      <c r="B34" s="613">
        <v>0.54166666666666663</v>
      </c>
      <c r="C34" s="613">
        <v>0.67708333333333337</v>
      </c>
      <c r="D34" s="547">
        <v>3.25</v>
      </c>
      <c r="F34" s="540"/>
      <c r="G34" s="561"/>
      <c r="H34" s="463"/>
      <c r="I34" s="483"/>
      <c r="J34" s="484"/>
      <c r="K34" s="485"/>
      <c r="L34" s="486"/>
      <c r="M34" s="484"/>
      <c r="N34" s="485"/>
      <c r="O34" s="486"/>
      <c r="P34" s="484"/>
      <c r="Q34" s="485"/>
      <c r="R34" s="486"/>
      <c r="S34" s="484"/>
      <c r="T34" s="485"/>
      <c r="U34" s="486"/>
      <c r="V34" s="484"/>
      <c r="W34" s="485"/>
      <c r="X34" s="486"/>
      <c r="Y34" s="487"/>
      <c r="AA34" s="350"/>
      <c r="AB34" s="353"/>
      <c r="AC34" s="353"/>
      <c r="AD34" s="354"/>
    </row>
    <row r="35" spans="1:30" ht="15.75" x14ac:dyDescent="0.25">
      <c r="A35" s="581">
        <v>41096</v>
      </c>
      <c r="B35" s="613">
        <v>0.625</v>
      </c>
      <c r="C35" s="613">
        <v>0.70833333333333337</v>
      </c>
      <c r="D35" s="547">
        <v>2</v>
      </c>
      <c r="F35" s="569"/>
      <c r="G35" s="561"/>
      <c r="H35" s="463"/>
      <c r="I35" s="492"/>
      <c r="J35" s="493"/>
      <c r="K35" s="485"/>
      <c r="L35" s="494"/>
      <c r="M35" s="493"/>
      <c r="N35" s="485"/>
      <c r="O35" s="494"/>
      <c r="P35" s="493"/>
      <c r="Q35" s="485"/>
      <c r="R35" s="495"/>
      <c r="S35" s="496"/>
      <c r="T35" s="497"/>
      <c r="U35" s="495"/>
      <c r="V35" s="493"/>
      <c r="W35" s="497"/>
      <c r="X35" s="495"/>
      <c r="Y35" s="509"/>
      <c r="AA35" s="350"/>
      <c r="AB35" s="353"/>
      <c r="AC35" s="353"/>
      <c r="AD35" s="354"/>
    </row>
    <row r="36" spans="1:30" ht="15.75" x14ac:dyDescent="0.25">
      <c r="A36" s="581">
        <v>41097</v>
      </c>
      <c r="B36" s="613">
        <v>0.63541666666666663</v>
      </c>
      <c r="C36" s="613">
        <v>0.25</v>
      </c>
      <c r="D36" s="547">
        <v>2.75</v>
      </c>
      <c r="F36" s="569"/>
      <c r="G36" s="561"/>
      <c r="H36" s="463"/>
      <c r="I36" s="492"/>
      <c r="J36" s="493"/>
      <c r="K36" s="485"/>
      <c r="L36" s="494"/>
      <c r="M36" s="493"/>
      <c r="N36" s="485"/>
      <c r="O36" s="494"/>
      <c r="P36" s="493"/>
      <c r="Q36" s="485"/>
      <c r="R36" s="495"/>
      <c r="S36" s="496"/>
      <c r="T36" s="497"/>
      <c r="U36" s="495"/>
      <c r="V36" s="493"/>
      <c r="W36" s="497"/>
      <c r="X36" s="495"/>
      <c r="Y36" s="509"/>
      <c r="AA36" s="350"/>
      <c r="AB36" s="353"/>
      <c r="AC36" s="353"/>
      <c r="AD36" s="354"/>
    </row>
    <row r="37" spans="1:30" ht="15.75" x14ac:dyDescent="0.25">
      <c r="A37" s="581">
        <v>41098</v>
      </c>
      <c r="B37" s="613">
        <v>0.60416666666666663</v>
      </c>
      <c r="C37" s="613">
        <v>0.25</v>
      </c>
      <c r="D37" s="547">
        <v>3.5</v>
      </c>
      <c r="E37" s="569"/>
      <c r="F37" s="569"/>
      <c r="G37" s="561"/>
      <c r="H37" s="463"/>
      <c r="I37" s="492"/>
      <c r="J37" s="493"/>
      <c r="K37" s="485"/>
      <c r="L37" s="494"/>
      <c r="M37" s="493"/>
      <c r="N37" s="485"/>
      <c r="O37" s="494"/>
      <c r="P37" s="493"/>
      <c r="Q37" s="485"/>
      <c r="R37" s="495"/>
      <c r="S37" s="496"/>
      <c r="T37" s="497"/>
      <c r="U37" s="495"/>
      <c r="V37" s="496"/>
      <c r="W37" s="497"/>
      <c r="X37" s="495"/>
      <c r="Y37" s="498"/>
      <c r="Z37" s="350"/>
      <c r="AA37" s="353"/>
      <c r="AB37" s="353"/>
      <c r="AC37" s="354"/>
    </row>
    <row r="38" spans="1:30" ht="15.75" x14ac:dyDescent="0.25">
      <c r="A38" s="581">
        <v>41099</v>
      </c>
      <c r="B38" s="613">
        <v>0.51041666666666663</v>
      </c>
      <c r="C38" s="613">
        <v>0.13541666666666666</v>
      </c>
      <c r="D38" s="614">
        <v>3</v>
      </c>
      <c r="E38" s="569"/>
      <c r="F38" s="569"/>
      <c r="G38" s="561"/>
      <c r="H38" s="463"/>
      <c r="I38" s="492"/>
      <c r="J38" s="493"/>
      <c r="K38" s="485"/>
      <c r="L38" s="494"/>
      <c r="M38" s="493"/>
      <c r="N38" s="485"/>
      <c r="O38" s="494"/>
      <c r="P38" s="493"/>
      <c r="Q38" s="485"/>
      <c r="R38" s="494"/>
      <c r="S38" s="496"/>
      <c r="T38" s="485"/>
      <c r="U38" s="494"/>
      <c r="V38" s="496"/>
      <c r="W38" s="485"/>
      <c r="X38" s="494"/>
      <c r="Y38" s="498"/>
    </row>
    <row r="39" spans="1:30" ht="15.75" x14ac:dyDescent="0.25">
      <c r="A39" s="564">
        <v>41108</v>
      </c>
      <c r="B39" s="565">
        <v>0.58333333333333337</v>
      </c>
      <c r="C39" s="565">
        <v>0.72916666666666663</v>
      </c>
      <c r="D39" s="566">
        <v>3.5</v>
      </c>
      <c r="E39" s="569"/>
      <c r="F39" s="569"/>
      <c r="H39" s="463"/>
      <c r="I39" s="492"/>
      <c r="J39" s="493"/>
      <c r="K39" s="485"/>
      <c r="L39" s="494"/>
      <c r="M39" s="493"/>
      <c r="N39" s="485"/>
      <c r="O39" s="494"/>
      <c r="P39" s="493"/>
      <c r="Q39" s="485"/>
      <c r="R39" s="494"/>
      <c r="S39" s="493"/>
      <c r="T39" s="485"/>
      <c r="U39" s="494"/>
      <c r="V39" s="493"/>
      <c r="W39" s="485"/>
      <c r="X39" s="494"/>
      <c r="Y39" s="509"/>
    </row>
    <row r="40" spans="1:30" ht="15.75" x14ac:dyDescent="0.25">
      <c r="A40" s="564">
        <v>41109</v>
      </c>
      <c r="B40" s="565">
        <v>0.625</v>
      </c>
      <c r="C40" s="565">
        <v>0.16666666666666666</v>
      </c>
      <c r="D40" s="567">
        <v>1</v>
      </c>
      <c r="E40" s="572"/>
      <c r="F40" s="569"/>
      <c r="H40" s="463"/>
      <c r="I40" s="492"/>
      <c r="J40" s="493"/>
      <c r="K40" s="485"/>
      <c r="L40" s="494"/>
      <c r="M40" s="493"/>
      <c r="N40" s="485"/>
      <c r="O40" s="494"/>
      <c r="P40" s="493"/>
      <c r="Q40" s="485"/>
      <c r="R40" s="494"/>
      <c r="S40" s="496"/>
      <c r="T40" s="485"/>
      <c r="U40" s="494"/>
      <c r="V40" s="493"/>
      <c r="W40" s="485"/>
      <c r="X40" s="494"/>
      <c r="Y40" s="498"/>
    </row>
    <row r="41" spans="1:30" ht="15.75" x14ac:dyDescent="0.25">
      <c r="A41" s="564">
        <v>41113</v>
      </c>
      <c r="B41" s="565">
        <v>0.625</v>
      </c>
      <c r="C41" s="565">
        <v>0.66666666666666663</v>
      </c>
      <c r="D41" s="567">
        <v>1</v>
      </c>
      <c r="E41" s="569"/>
      <c r="F41" s="569"/>
      <c r="H41" s="463"/>
      <c r="I41" s="492"/>
      <c r="J41" s="552"/>
      <c r="K41" s="485"/>
      <c r="L41" s="494"/>
      <c r="M41" s="493"/>
      <c r="N41" s="485"/>
      <c r="O41" s="494"/>
      <c r="P41" s="493"/>
      <c r="Q41" s="485"/>
      <c r="R41" s="494"/>
      <c r="S41" s="496"/>
      <c r="T41" s="485"/>
      <c r="U41" s="494"/>
      <c r="V41" s="493"/>
      <c r="W41" s="485"/>
      <c r="X41" s="494"/>
      <c r="Y41" s="509"/>
    </row>
    <row r="42" spans="1:30" ht="15.75" x14ac:dyDescent="0.25">
      <c r="A42" s="564">
        <v>41114</v>
      </c>
      <c r="B42" s="565">
        <v>0.58333333333333337</v>
      </c>
      <c r="C42" s="565">
        <v>0.66666666666666663</v>
      </c>
      <c r="D42" s="566">
        <v>2</v>
      </c>
      <c r="F42" s="572"/>
      <c r="H42" s="463"/>
      <c r="I42" s="492"/>
      <c r="J42" s="493"/>
      <c r="K42" s="485"/>
      <c r="L42" s="494"/>
      <c r="M42" s="493"/>
      <c r="N42" s="485"/>
      <c r="O42" s="494"/>
      <c r="P42" s="493"/>
      <c r="Q42" s="485"/>
      <c r="R42" s="494"/>
      <c r="S42" s="496"/>
      <c r="T42" s="485"/>
      <c r="U42" s="494"/>
      <c r="V42" s="493"/>
      <c r="W42" s="485"/>
      <c r="X42" s="494"/>
      <c r="Y42" s="509"/>
    </row>
    <row r="43" spans="1:30" ht="15.75" x14ac:dyDescent="0.25">
      <c r="A43" s="570">
        <v>41116</v>
      </c>
      <c r="B43" s="615">
        <v>0.54166666666666663</v>
      </c>
      <c r="C43" s="615">
        <v>0.78125</v>
      </c>
      <c r="D43" s="616">
        <v>5.75</v>
      </c>
      <c r="E43" s="491" t="s">
        <v>39</v>
      </c>
      <c r="F43" s="572"/>
      <c r="G43" s="569"/>
      <c r="H43" s="463"/>
      <c r="I43" s="492"/>
      <c r="J43" s="493"/>
      <c r="K43" s="485"/>
      <c r="L43" s="494"/>
      <c r="M43" s="493"/>
      <c r="N43" s="485"/>
      <c r="O43" s="494"/>
      <c r="P43" s="493"/>
      <c r="Q43" s="485"/>
      <c r="R43" s="494"/>
      <c r="S43" s="493"/>
      <c r="T43" s="485"/>
      <c r="U43" s="494"/>
      <c r="V43" s="493"/>
      <c r="W43" s="485"/>
      <c r="X43" s="494"/>
      <c r="Y43" s="509"/>
    </row>
    <row r="44" spans="1:30" ht="15.75" x14ac:dyDescent="0.25">
      <c r="A44" s="564">
        <v>41117</v>
      </c>
      <c r="B44" s="565">
        <v>0.55208333333333337</v>
      </c>
      <c r="C44" s="565">
        <v>0.75</v>
      </c>
      <c r="D44" s="566">
        <v>4.75</v>
      </c>
      <c r="F44" s="572"/>
      <c r="G44" s="572"/>
      <c r="H44" s="463"/>
      <c r="I44" s="492"/>
      <c r="J44" s="493"/>
      <c r="K44" s="485"/>
      <c r="L44" s="494"/>
      <c r="M44" s="493"/>
      <c r="N44" s="485"/>
      <c r="O44" s="494"/>
      <c r="P44" s="493"/>
      <c r="Q44" s="485"/>
      <c r="R44" s="494"/>
      <c r="S44" s="493"/>
      <c r="T44" s="485"/>
      <c r="U44" s="494"/>
      <c r="V44" s="493"/>
      <c r="W44" s="485"/>
      <c r="X44" s="494"/>
      <c r="Y44" s="509"/>
    </row>
    <row r="45" spans="1:30" ht="16.5" thickBot="1" x14ac:dyDescent="0.3">
      <c r="A45" s="510" t="s">
        <v>6</v>
      </c>
      <c r="B45" s="500">
        <f>COUNT(A32:A44)</f>
        <v>13</v>
      </c>
      <c r="C45" s="517" t="s">
        <v>25</v>
      </c>
      <c r="D45" s="502">
        <f>SUM(D32:D44)</f>
        <v>38.25</v>
      </c>
      <c r="E45" s="514"/>
      <c r="F45" s="572"/>
      <c r="G45" s="572"/>
      <c r="H45" s="463"/>
      <c r="I45" s="525"/>
      <c r="J45" s="526"/>
      <c r="K45" s="527"/>
      <c r="L45" s="528"/>
      <c r="M45" s="526"/>
      <c r="N45" s="527"/>
      <c r="O45" s="528"/>
      <c r="P45" s="526"/>
      <c r="Q45" s="527"/>
      <c r="R45" s="528"/>
      <c r="S45" s="554"/>
      <c r="T45" s="530"/>
      <c r="U45" s="528"/>
      <c r="V45" s="526"/>
      <c r="W45" s="530"/>
      <c r="X45" s="528"/>
      <c r="Y45" s="531"/>
    </row>
    <row r="46" spans="1:30" ht="16.5" thickBot="1" x14ac:dyDescent="0.3">
      <c r="A46" s="503"/>
      <c r="B46" s="504"/>
      <c r="C46" s="518"/>
      <c r="D46" s="505"/>
      <c r="F46" s="572"/>
      <c r="G46" s="572"/>
      <c r="H46" s="463"/>
    </row>
    <row r="47" spans="1:30" ht="15.75" x14ac:dyDescent="0.25">
      <c r="A47" s="573">
        <v>41127</v>
      </c>
      <c r="B47" s="519">
        <v>0.625</v>
      </c>
      <c r="C47" s="519">
        <v>0.75</v>
      </c>
      <c r="D47" s="574">
        <v>3</v>
      </c>
      <c r="F47" s="572"/>
      <c r="G47" s="572"/>
      <c r="O47" s="464" t="s">
        <v>71</v>
      </c>
    </row>
    <row r="48" spans="1:30" ht="15.75" x14ac:dyDescent="0.25">
      <c r="A48" s="575">
        <v>41135</v>
      </c>
      <c r="B48" s="521">
        <v>0.625</v>
      </c>
      <c r="C48" s="521">
        <v>0.75</v>
      </c>
      <c r="D48" s="576">
        <v>3</v>
      </c>
      <c r="E48" s="462"/>
      <c r="F48" s="572"/>
      <c r="G48" s="572"/>
      <c r="I48" s="561"/>
      <c r="J48" s="562"/>
      <c r="K48" s="562"/>
      <c r="L48" s="563"/>
    </row>
    <row r="49" spans="1:25" ht="15.75" x14ac:dyDescent="0.25">
      <c r="A49" s="570">
        <v>41152</v>
      </c>
      <c r="B49" s="600">
        <v>0.14583333333333334</v>
      </c>
      <c r="C49" s="600">
        <v>0.75</v>
      </c>
      <c r="D49" s="619">
        <v>2.5</v>
      </c>
      <c r="E49" s="491" t="s">
        <v>42</v>
      </c>
      <c r="F49" s="562"/>
      <c r="G49" s="572"/>
      <c r="I49" s="561"/>
      <c r="J49" s="563"/>
      <c r="K49" s="563"/>
      <c r="L49" s="563"/>
      <c r="M49" s="563"/>
      <c r="N49" s="563"/>
    </row>
    <row r="50" spans="1:25" ht="16.5" thickBot="1" x14ac:dyDescent="0.3">
      <c r="A50" s="499" t="s">
        <v>7</v>
      </c>
      <c r="B50" s="500">
        <f>COUNT(A47:A49)</f>
        <v>3</v>
      </c>
      <c r="C50" s="517" t="s">
        <v>25</v>
      </c>
      <c r="D50" s="502">
        <f>SUM(D47:D49)</f>
        <v>8.5</v>
      </c>
      <c r="E50" s="540"/>
      <c r="F50" s="562"/>
      <c r="I50" s="561"/>
      <c r="L50" s="568"/>
      <c r="M50" s="568"/>
    </row>
    <row r="51" spans="1:25" ht="16.5" thickBot="1" x14ac:dyDescent="0.3">
      <c r="A51" s="503"/>
      <c r="B51" s="504"/>
      <c r="C51" s="518"/>
      <c r="D51" s="505"/>
      <c r="E51" s="540"/>
      <c r="F51" s="551"/>
      <c r="K51" s="568"/>
      <c r="L51" s="568"/>
    </row>
    <row r="52" spans="1:25" ht="15.75" x14ac:dyDescent="0.25">
      <c r="A52" s="618">
        <v>41153</v>
      </c>
      <c r="B52" s="507">
        <v>0.5625</v>
      </c>
      <c r="C52" s="507">
        <v>0.72916666666666663</v>
      </c>
      <c r="D52" s="617">
        <v>4</v>
      </c>
      <c r="E52" s="491" t="s">
        <v>42</v>
      </c>
      <c r="F52" s="551"/>
      <c r="K52" s="568"/>
      <c r="L52" s="568"/>
    </row>
    <row r="53" spans="1:25" ht="15.75" x14ac:dyDescent="0.25">
      <c r="A53" s="581">
        <v>41156</v>
      </c>
      <c r="B53" s="546">
        <v>0.65625</v>
      </c>
      <c r="C53" s="546">
        <v>0.70833333333333337</v>
      </c>
      <c r="D53" s="582">
        <v>1.25</v>
      </c>
      <c r="E53" s="562"/>
      <c r="F53" s="551"/>
      <c r="G53" s="562"/>
      <c r="K53" s="568"/>
      <c r="L53" s="568"/>
    </row>
    <row r="54" spans="1:25" ht="15.75" x14ac:dyDescent="0.25">
      <c r="A54" s="581">
        <v>41157</v>
      </c>
      <c r="B54" s="546">
        <v>0.625</v>
      </c>
      <c r="C54" s="546">
        <v>0.75</v>
      </c>
      <c r="D54" s="582">
        <v>3</v>
      </c>
      <c r="E54" s="562"/>
      <c r="F54" s="551"/>
      <c r="G54" s="562"/>
      <c r="K54" s="568"/>
      <c r="L54" s="568"/>
    </row>
    <row r="55" spans="1:25" ht="15.75" x14ac:dyDescent="0.25">
      <c r="A55" s="581">
        <v>41158</v>
      </c>
      <c r="B55" s="546">
        <v>0.58333333333333337</v>
      </c>
      <c r="C55" s="546">
        <v>0.6875</v>
      </c>
      <c r="D55" s="582">
        <v>2.5</v>
      </c>
      <c r="E55" s="562"/>
      <c r="F55" s="551"/>
      <c r="G55" s="562"/>
      <c r="K55" s="568"/>
      <c r="L55" s="568"/>
    </row>
    <row r="56" spans="1:25" ht="16.5" thickBot="1" x14ac:dyDescent="0.3">
      <c r="A56" s="510" t="s">
        <v>8</v>
      </c>
      <c r="B56" s="500">
        <f>COUNT(A52:A55)</f>
        <v>4</v>
      </c>
      <c r="C56" s="586" t="s">
        <v>25</v>
      </c>
      <c r="D56" s="502">
        <f>SUM(D52:D55)</f>
        <v>10.75</v>
      </c>
      <c r="F56" s="562"/>
      <c r="G56" s="555"/>
    </row>
    <row r="57" spans="1:25" ht="16.5" thickBot="1" x14ac:dyDescent="0.3">
      <c r="A57" s="503"/>
      <c r="B57" s="504"/>
      <c r="C57" s="587"/>
      <c r="D57" s="505"/>
      <c r="F57" s="555"/>
      <c r="H57" s="563"/>
    </row>
    <row r="58" spans="1:25" ht="15.75" x14ac:dyDescent="0.25">
      <c r="A58" s="1414">
        <v>41184</v>
      </c>
      <c r="B58" s="588">
        <v>0.58333333333333337</v>
      </c>
      <c r="C58" s="589">
        <v>0.73958333333333337</v>
      </c>
      <c r="D58" s="574">
        <v>3.75</v>
      </c>
      <c r="E58" s="568"/>
      <c r="F58" s="562"/>
      <c r="G58" s="562"/>
      <c r="O58" s="563"/>
      <c r="X58" s="540"/>
      <c r="Y58" s="569"/>
    </row>
    <row r="59" spans="1:25" ht="15.75" x14ac:dyDescent="0.25">
      <c r="A59" s="1408"/>
      <c r="B59" s="590">
        <v>0.79513888888888884</v>
      </c>
      <c r="C59" s="591">
        <v>0.85416666666666663</v>
      </c>
      <c r="D59" s="576">
        <v>1.5</v>
      </c>
      <c r="E59" s="562"/>
      <c r="F59" s="562"/>
      <c r="G59" s="562"/>
      <c r="O59" s="563"/>
      <c r="X59" s="540"/>
      <c r="Y59" s="569"/>
    </row>
    <row r="60" spans="1:25" ht="15.75" x14ac:dyDescent="0.25">
      <c r="A60" s="1416">
        <v>41185</v>
      </c>
      <c r="B60" s="593">
        <v>0.54166666666666663</v>
      </c>
      <c r="C60" s="594">
        <v>0.75</v>
      </c>
      <c r="D60" s="620">
        <v>5</v>
      </c>
      <c r="E60" s="491" t="s">
        <v>42</v>
      </c>
      <c r="F60" s="562"/>
      <c r="G60" s="562"/>
      <c r="K60" s="562"/>
      <c r="L60" s="577"/>
      <c r="O60" s="563"/>
    </row>
    <row r="61" spans="1:25" ht="15.75" x14ac:dyDescent="0.25">
      <c r="A61" s="1406"/>
      <c r="B61" s="590">
        <v>0.79166666666666663</v>
      </c>
      <c r="C61" s="591">
        <v>0.83333333333333337</v>
      </c>
      <c r="D61" s="522">
        <v>1</v>
      </c>
      <c r="E61" s="579"/>
      <c r="F61" s="562"/>
      <c r="G61" s="562"/>
      <c r="K61" s="578"/>
      <c r="L61" s="579"/>
      <c r="M61" s="580"/>
      <c r="N61" s="563"/>
      <c r="O61" s="563"/>
      <c r="X61" s="555"/>
      <c r="Y61" s="555"/>
    </row>
    <row r="62" spans="1:25" ht="16.5" thickBot="1" x14ac:dyDescent="0.3">
      <c r="A62" s="510" t="s">
        <v>9</v>
      </c>
      <c r="B62" s="511">
        <f>COUNT(A58:A61)</f>
        <v>2</v>
      </c>
      <c r="C62" s="596" t="s">
        <v>25</v>
      </c>
      <c r="D62" s="513">
        <f>SUM(D58:D61)</f>
        <v>11.25</v>
      </c>
      <c r="E62" s="462"/>
      <c r="G62" s="577"/>
      <c r="H62" s="563"/>
      <c r="K62" s="578"/>
      <c r="L62" s="579"/>
      <c r="M62" s="580"/>
      <c r="N62" s="563"/>
      <c r="O62" s="563"/>
      <c r="X62" s="555"/>
      <c r="Y62" s="555"/>
    </row>
    <row r="63" spans="1:25" ht="16.5" thickBot="1" x14ac:dyDescent="0.3">
      <c r="A63" s="503"/>
      <c r="B63" s="504"/>
      <c r="C63" s="518"/>
      <c r="D63" s="505"/>
      <c r="G63" s="577"/>
      <c r="H63" s="563"/>
      <c r="K63" s="578"/>
      <c r="L63" s="579"/>
      <c r="M63" s="580"/>
      <c r="N63" s="563"/>
      <c r="O63" s="563"/>
      <c r="P63" s="563"/>
      <c r="X63" s="555"/>
      <c r="Y63" s="555"/>
    </row>
    <row r="64" spans="1:25" ht="15.75" x14ac:dyDescent="0.25">
      <c r="A64" s="625">
        <v>41215</v>
      </c>
      <c r="B64" s="627">
        <v>0.25</v>
      </c>
      <c r="C64" s="589">
        <v>0.34375</v>
      </c>
      <c r="D64" s="520">
        <v>2.25</v>
      </c>
      <c r="E64" s="563"/>
      <c r="K64" s="578"/>
      <c r="L64" s="579"/>
      <c r="M64" s="580"/>
      <c r="N64" s="563"/>
      <c r="O64" s="563"/>
      <c r="P64" s="563"/>
    </row>
    <row r="65" spans="1:23" ht="15.75" x14ac:dyDescent="0.25">
      <c r="A65" s="1424">
        <v>41219</v>
      </c>
      <c r="B65" s="628">
        <v>0.25</v>
      </c>
      <c r="C65" s="623">
        <v>0.34375</v>
      </c>
      <c r="D65" s="624">
        <v>2.25</v>
      </c>
      <c r="E65" s="563"/>
      <c r="K65" s="578"/>
      <c r="L65" s="579"/>
      <c r="M65" s="580"/>
      <c r="N65" s="563"/>
      <c r="O65" s="563"/>
      <c r="P65" s="563"/>
    </row>
    <row r="66" spans="1:23" ht="15.75" x14ac:dyDescent="0.25">
      <c r="A66" s="1425"/>
      <c r="B66" s="628">
        <v>0.75</v>
      </c>
      <c r="C66" s="623">
        <v>0.84375</v>
      </c>
      <c r="D66" s="624">
        <v>2.25</v>
      </c>
      <c r="E66" s="563"/>
      <c r="I66" s="563"/>
      <c r="J66" s="563"/>
      <c r="K66" s="578"/>
      <c r="L66" s="583"/>
      <c r="M66" s="579"/>
      <c r="N66" s="563"/>
      <c r="O66" s="580"/>
      <c r="P66" s="563"/>
    </row>
    <row r="67" spans="1:23" ht="15.75" x14ac:dyDescent="0.25">
      <c r="A67" s="626">
        <v>41220</v>
      </c>
      <c r="B67" s="628">
        <v>0.25</v>
      </c>
      <c r="C67" s="623">
        <v>0.34375</v>
      </c>
      <c r="D67" s="624">
        <v>1.75</v>
      </c>
      <c r="E67" s="563"/>
      <c r="I67" s="584"/>
      <c r="J67" s="563"/>
      <c r="K67" s="584"/>
      <c r="L67" s="563"/>
      <c r="M67" s="585"/>
      <c r="N67" s="563"/>
      <c r="O67" s="580"/>
      <c r="P67" s="563"/>
    </row>
    <row r="68" spans="1:23" ht="15.75" x14ac:dyDescent="0.25">
      <c r="A68" s="626">
        <v>41221</v>
      </c>
      <c r="B68" s="628">
        <v>0.25</v>
      </c>
      <c r="C68" s="623">
        <v>0.32291666666666669</v>
      </c>
      <c r="D68" s="624">
        <v>2</v>
      </c>
      <c r="E68" s="563"/>
      <c r="I68" s="584"/>
      <c r="J68" s="563"/>
      <c r="K68" s="584"/>
      <c r="L68" s="563"/>
      <c r="M68" s="585"/>
      <c r="N68" s="563"/>
      <c r="O68" s="563"/>
    </row>
    <row r="69" spans="1:23" ht="15.75" x14ac:dyDescent="0.25">
      <c r="A69" s="626">
        <v>41222</v>
      </c>
      <c r="B69" s="628">
        <v>0.25</v>
      </c>
      <c r="C69" s="623">
        <v>0.33333333333333331</v>
      </c>
      <c r="D69" s="624">
        <v>2</v>
      </c>
      <c r="E69" s="563"/>
      <c r="I69" s="563"/>
      <c r="J69" s="571"/>
      <c r="K69" s="579"/>
      <c r="L69" s="578"/>
      <c r="M69" s="579"/>
      <c r="N69" s="563"/>
      <c r="O69" s="580"/>
      <c r="P69" s="563"/>
    </row>
    <row r="70" spans="1:23" ht="15.75" x14ac:dyDescent="0.25">
      <c r="A70" s="626">
        <v>41238</v>
      </c>
      <c r="B70" s="628">
        <v>0.3125</v>
      </c>
      <c r="C70" s="623">
        <v>0.375</v>
      </c>
      <c r="D70" s="624">
        <v>1.5</v>
      </c>
      <c r="E70" s="563"/>
      <c r="I70" s="563"/>
      <c r="J70" s="571"/>
      <c r="K70" s="579"/>
      <c r="L70" s="578"/>
      <c r="M70" s="579"/>
      <c r="N70" s="563"/>
      <c r="O70" s="580"/>
      <c r="P70" s="563"/>
    </row>
    <row r="71" spans="1:23" ht="15.75" x14ac:dyDescent="0.25">
      <c r="A71" s="626">
        <v>41239</v>
      </c>
      <c r="B71" s="622">
        <v>0.25</v>
      </c>
      <c r="C71" s="623">
        <v>0.33333333333333331</v>
      </c>
      <c r="D71" s="624">
        <v>2</v>
      </c>
      <c r="E71" s="563"/>
      <c r="I71" s="571"/>
      <c r="J71" s="579"/>
      <c r="K71" s="578"/>
      <c r="L71" s="579"/>
      <c r="M71" s="563"/>
      <c r="N71" s="580"/>
      <c r="O71" s="580"/>
      <c r="P71" s="563"/>
    </row>
    <row r="72" spans="1:23" ht="15.75" x14ac:dyDescent="0.25">
      <c r="A72" s="592">
        <v>41242</v>
      </c>
      <c r="B72" s="593">
        <v>0.25</v>
      </c>
      <c r="C72" s="594">
        <v>0.33333333333333331</v>
      </c>
      <c r="D72" s="490">
        <v>2</v>
      </c>
      <c r="E72" s="491" t="s">
        <v>43</v>
      </c>
      <c r="I72" s="563"/>
      <c r="J72" s="571"/>
      <c r="K72" s="579"/>
      <c r="L72" s="578"/>
      <c r="M72" s="579"/>
      <c r="N72" s="563"/>
      <c r="O72" s="580"/>
      <c r="P72" s="563"/>
    </row>
    <row r="73" spans="1:23" ht="16.5" thickBot="1" x14ac:dyDescent="0.3">
      <c r="A73" s="499" t="s">
        <v>10</v>
      </c>
      <c r="B73" s="500">
        <f>COUNT(A64:A72)</f>
        <v>8</v>
      </c>
      <c r="C73" s="517" t="s">
        <v>25</v>
      </c>
      <c r="D73" s="502">
        <f>SUM(D64:D72)</f>
        <v>18</v>
      </c>
      <c r="I73" s="563"/>
      <c r="J73" s="571"/>
      <c r="K73" s="579"/>
      <c r="L73" s="578"/>
      <c r="M73" s="579"/>
      <c r="N73" s="563"/>
      <c r="O73" s="563"/>
    </row>
    <row r="74" spans="1:23" ht="16.5" thickBot="1" x14ac:dyDescent="0.3">
      <c r="A74" s="503"/>
      <c r="B74" s="504"/>
      <c r="C74" s="518"/>
      <c r="D74" s="505"/>
      <c r="F74" s="568"/>
      <c r="I74" s="563"/>
      <c r="J74" s="571"/>
      <c r="K74" s="579"/>
      <c r="L74" s="578"/>
      <c r="M74" s="579"/>
      <c r="N74" s="563"/>
      <c r="O74" s="563"/>
    </row>
    <row r="75" spans="1:23" ht="15.75" x14ac:dyDescent="0.25">
      <c r="A75" s="629">
        <v>41257</v>
      </c>
      <c r="B75" s="630">
        <v>0.25</v>
      </c>
      <c r="C75" s="589">
        <v>0.33333333333333331</v>
      </c>
      <c r="D75" s="520">
        <v>2</v>
      </c>
      <c r="F75" s="568"/>
      <c r="I75" s="563"/>
      <c r="J75" s="571"/>
      <c r="K75" s="579"/>
      <c r="L75" s="578"/>
      <c r="M75" s="579"/>
      <c r="N75" s="563"/>
      <c r="O75" s="563"/>
    </row>
    <row r="76" spans="1:23" ht="15.75" x14ac:dyDescent="0.25">
      <c r="A76" s="631">
        <v>41271</v>
      </c>
      <c r="B76" s="622">
        <v>0.25</v>
      </c>
      <c r="C76" s="623">
        <v>0.29166666666666669</v>
      </c>
      <c r="D76" s="624">
        <v>1</v>
      </c>
      <c r="F76" s="568"/>
      <c r="I76" s="563"/>
      <c r="J76" s="571"/>
      <c r="K76" s="579"/>
      <c r="L76" s="578"/>
      <c r="M76" s="579"/>
      <c r="N76" s="563"/>
      <c r="O76" s="563"/>
    </row>
    <row r="77" spans="1:23" ht="15.75" x14ac:dyDescent="0.25">
      <c r="A77" s="621">
        <v>41274</v>
      </c>
      <c r="B77" s="593">
        <v>0.27083333333333331</v>
      </c>
      <c r="C77" s="594">
        <v>0.375</v>
      </c>
      <c r="D77" s="490">
        <v>2.5</v>
      </c>
      <c r="E77" s="491" t="s">
        <v>43</v>
      </c>
      <c r="F77" s="607"/>
      <c r="I77" s="563"/>
      <c r="J77" s="571"/>
      <c r="K77" s="579"/>
      <c r="L77" s="578"/>
      <c r="M77" s="579"/>
      <c r="N77" s="563"/>
      <c r="T77" s="597"/>
      <c r="U77" s="598"/>
    </row>
    <row r="78" spans="1:23" ht="16.5" thickBot="1" x14ac:dyDescent="0.3">
      <c r="A78" s="510" t="s">
        <v>11</v>
      </c>
      <c r="B78" s="500">
        <f>COUNT(A75:A77)</f>
        <v>3</v>
      </c>
      <c r="C78" s="601" t="s">
        <v>25</v>
      </c>
      <c r="D78" s="502">
        <f>SUM(D75:D77)</f>
        <v>5.5</v>
      </c>
      <c r="F78" s="580"/>
      <c r="G78" s="563"/>
      <c r="I78" s="563"/>
      <c r="J78" s="563"/>
      <c r="K78" s="563"/>
      <c r="L78" s="563"/>
      <c r="M78" s="563"/>
      <c r="N78" s="595"/>
      <c r="T78" s="597"/>
      <c r="U78" s="598"/>
      <c r="W78" s="597"/>
    </row>
    <row r="79" spans="1:23" ht="16.5" thickBot="1" x14ac:dyDescent="0.3">
      <c r="A79" s="503"/>
      <c r="B79" s="504"/>
      <c r="C79" s="602"/>
      <c r="D79" s="505"/>
      <c r="F79" s="579"/>
      <c r="G79" s="563"/>
      <c r="I79" s="563"/>
      <c r="J79" s="563"/>
      <c r="K79" s="563"/>
      <c r="L79" s="563"/>
      <c r="M79" s="563"/>
      <c r="N79" s="595"/>
      <c r="T79" s="597"/>
      <c r="U79" s="598"/>
      <c r="W79" s="597"/>
    </row>
    <row r="80" spans="1:23" ht="15.75" x14ac:dyDescent="0.25">
      <c r="A80" s="603" t="s">
        <v>12</v>
      </c>
      <c r="B80" s="604">
        <f>B78+B73+B62+B56+B50+B45+B30+B22+B17+B12+B9+B6</f>
        <v>48</v>
      </c>
      <c r="C80" s="605" t="s">
        <v>25</v>
      </c>
      <c r="D80" s="606">
        <f>SUM(D78,D73,D62,D56,D50,D45,D30,D22,D17,D12,D9,D6)</f>
        <v>143.5</v>
      </c>
      <c r="F80" s="579"/>
      <c r="G80" s="577"/>
      <c r="H80" s="562"/>
      <c r="T80" s="597"/>
      <c r="U80" s="598"/>
      <c r="V80" s="598"/>
      <c r="W80" s="599"/>
    </row>
    <row r="81" spans="1:23" ht="32.25" thickBot="1" x14ac:dyDescent="0.3">
      <c r="A81" s="608" t="s">
        <v>17</v>
      </c>
      <c r="B81" s="609">
        <f>AVERAGE(B78,B73,B62,B56,B50,B45,B30,B22,B17,B12,B9,B6)</f>
        <v>4</v>
      </c>
      <c r="C81" s="610"/>
      <c r="D81" s="611">
        <f>AVERAGE(D78,D73,D62,D56,D50,D45,D30,D22,D17,D12,D9,D6)</f>
        <v>11.958333333333334</v>
      </c>
      <c r="F81" s="563"/>
      <c r="G81" s="577"/>
      <c r="H81" s="562"/>
      <c r="T81" s="597"/>
      <c r="U81" s="598"/>
      <c r="V81" s="598"/>
      <c r="W81" s="599"/>
    </row>
    <row r="82" spans="1:23" x14ac:dyDescent="0.2">
      <c r="F82" s="563"/>
      <c r="G82" s="577"/>
      <c r="H82" s="562"/>
      <c r="T82" s="597"/>
      <c r="U82" s="598"/>
      <c r="V82" s="598"/>
      <c r="W82" s="599"/>
    </row>
    <row r="83" spans="1:23" x14ac:dyDescent="0.2">
      <c r="G83" s="577"/>
      <c r="H83" s="562"/>
      <c r="T83" s="597"/>
      <c r="U83" s="598"/>
      <c r="V83" s="598"/>
      <c r="W83" s="599"/>
    </row>
    <row r="84" spans="1:23" ht="15.75" x14ac:dyDescent="0.25">
      <c r="F84" s="551"/>
      <c r="G84" s="563"/>
      <c r="H84" s="563"/>
      <c r="T84" s="597"/>
      <c r="U84" s="598"/>
      <c r="V84" s="598"/>
      <c r="W84" s="599"/>
    </row>
    <row r="85" spans="1:23" ht="15.75" x14ac:dyDescent="0.25">
      <c r="F85" s="551"/>
      <c r="T85" s="597"/>
      <c r="U85" s="598"/>
      <c r="V85" s="598"/>
      <c r="W85" s="599"/>
    </row>
    <row r="86" spans="1:23" ht="15.75" x14ac:dyDescent="0.25">
      <c r="F86" s="551"/>
      <c r="G86" s="551"/>
      <c r="V86" s="598"/>
      <c r="W86" s="599"/>
    </row>
    <row r="87" spans="1:23" ht="15.75" x14ac:dyDescent="0.25">
      <c r="F87" s="551"/>
      <c r="G87" s="551"/>
      <c r="T87" s="571"/>
      <c r="V87" s="598"/>
      <c r="W87" s="599"/>
    </row>
    <row r="88" spans="1:23" ht="15.75" x14ac:dyDescent="0.25">
      <c r="F88" s="551"/>
      <c r="G88" s="551"/>
      <c r="V88" s="598"/>
      <c r="W88" s="599"/>
    </row>
    <row r="89" spans="1:23" ht="15.75" x14ac:dyDescent="0.25">
      <c r="F89" s="551"/>
      <c r="G89" s="551"/>
    </row>
    <row r="90" spans="1:23" ht="15.75" x14ac:dyDescent="0.25">
      <c r="G90" s="551"/>
    </row>
    <row r="91" spans="1:23" ht="15.75" x14ac:dyDescent="0.25">
      <c r="G91" s="551"/>
    </row>
    <row r="92" spans="1:23" ht="15.75" x14ac:dyDescent="0.25">
      <c r="G92" s="551"/>
    </row>
    <row r="94" spans="1:23" x14ac:dyDescent="0.2">
      <c r="I94" s="607"/>
      <c r="J94" s="563"/>
    </row>
    <row r="95" spans="1:23" x14ac:dyDescent="0.2">
      <c r="I95" s="607"/>
      <c r="J95" s="563"/>
    </row>
    <row r="96" spans="1:23" x14ac:dyDescent="0.2">
      <c r="I96" s="607"/>
      <c r="J96" s="563"/>
    </row>
    <row r="97" spans="9:25" x14ac:dyDescent="0.2">
      <c r="I97" s="607"/>
      <c r="J97" s="563"/>
    </row>
    <row r="98" spans="9:25" x14ac:dyDescent="0.2">
      <c r="I98" s="563"/>
      <c r="J98" s="577"/>
      <c r="K98" s="562"/>
      <c r="L98" s="562"/>
      <c r="M98" s="607"/>
      <c r="N98" s="563"/>
    </row>
    <row r="99" spans="9:25" ht="15" x14ac:dyDescent="0.25">
      <c r="I99" s="562"/>
      <c r="J99" s="555"/>
      <c r="K99" s="562"/>
      <c r="L99" s="562"/>
      <c r="M99" s="562"/>
      <c r="N99" s="562"/>
      <c r="X99" s="612"/>
      <c r="Y99" s="612"/>
    </row>
    <row r="100" spans="9:25" ht="15" x14ac:dyDescent="0.25">
      <c r="I100" s="562"/>
      <c r="J100" s="555"/>
      <c r="K100" s="562"/>
      <c r="L100" s="562"/>
      <c r="M100" s="562"/>
      <c r="N100" s="562"/>
      <c r="X100" s="612"/>
      <c r="Y100" s="612"/>
    </row>
    <row r="101" spans="9:25" ht="15" x14ac:dyDescent="0.25">
      <c r="I101" s="562"/>
      <c r="J101" s="555"/>
      <c r="K101" s="562"/>
      <c r="L101" s="562"/>
      <c r="M101" s="562"/>
      <c r="N101" s="562"/>
      <c r="X101" s="612"/>
      <c r="Y101" s="612"/>
    </row>
    <row r="102" spans="9:25" ht="15" x14ac:dyDescent="0.25">
      <c r="I102" s="562"/>
      <c r="J102" s="555"/>
      <c r="K102" s="562"/>
      <c r="L102" s="562"/>
      <c r="M102" s="562"/>
      <c r="N102" s="562"/>
      <c r="X102" s="612"/>
      <c r="Y102" s="612"/>
    </row>
    <row r="103" spans="9:25" ht="15" x14ac:dyDescent="0.25">
      <c r="I103" s="562"/>
      <c r="J103" s="555"/>
      <c r="K103" s="562"/>
      <c r="L103" s="562"/>
      <c r="M103" s="562"/>
      <c r="N103" s="562"/>
      <c r="X103" s="612"/>
      <c r="Y103" s="612"/>
    </row>
    <row r="104" spans="9:25" ht="15" x14ac:dyDescent="0.25">
      <c r="I104" s="562"/>
      <c r="J104" s="555"/>
      <c r="K104" s="562"/>
      <c r="L104" s="562"/>
      <c r="M104" s="562"/>
      <c r="N104" s="562"/>
      <c r="X104" s="612"/>
      <c r="Y104" s="612"/>
    </row>
  </sheetData>
  <sheetProtection sheet="1" objects="1" scenarios="1"/>
  <mergeCells count="28">
    <mergeCell ref="A1:D1"/>
    <mergeCell ref="I2:J2"/>
    <mergeCell ref="F1:G1"/>
    <mergeCell ref="I1:Y1"/>
    <mergeCell ref="A2:A3"/>
    <mergeCell ref="X2:Y2"/>
    <mergeCell ref="L2:M2"/>
    <mergeCell ref="O2:P2"/>
    <mergeCell ref="R2:S2"/>
    <mergeCell ref="U2:V2"/>
    <mergeCell ref="R17:S17"/>
    <mergeCell ref="U17:V17"/>
    <mergeCell ref="R32:S32"/>
    <mergeCell ref="U32:V32"/>
    <mergeCell ref="X32:Y32"/>
    <mergeCell ref="X17:Y17"/>
    <mergeCell ref="O32:P32"/>
    <mergeCell ref="D2:D3"/>
    <mergeCell ref="B2:C2"/>
    <mergeCell ref="A14:A15"/>
    <mergeCell ref="A65:A66"/>
    <mergeCell ref="I32:J32"/>
    <mergeCell ref="L32:M32"/>
    <mergeCell ref="A58:A59"/>
    <mergeCell ref="A60:A61"/>
    <mergeCell ref="I17:J17"/>
    <mergeCell ref="L17:M17"/>
    <mergeCell ref="O17:P17"/>
  </mergeCells>
  <pageMargins left="0.7" right="0.7" top="0.75" bottom="0.75" header="0.3" footer="0.3"/>
  <pageSetup paperSize="1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92"/>
  <sheetViews>
    <sheetView zoomScaleNormal="100" workbookViewId="0">
      <selection sqref="A1:XFD1048576"/>
    </sheetView>
  </sheetViews>
  <sheetFormatPr defaultRowHeight="12.75" x14ac:dyDescent="0.2"/>
  <cols>
    <col min="1" max="1" width="14.42578125" style="392" bestFit="1" customWidth="1"/>
    <col min="2" max="4" width="12.7109375" customWidth="1"/>
    <col min="5" max="5" width="10.140625" bestFit="1" customWidth="1"/>
    <col min="6" max="6" width="11.5703125" customWidth="1"/>
    <col min="9" max="9" width="2.28515625" customWidth="1"/>
    <col min="12" max="12" width="1.7109375" customWidth="1"/>
    <col min="15" max="15" width="1.7109375" customWidth="1"/>
    <col min="18" max="18" width="1.7109375" customWidth="1"/>
    <col min="21" max="21" width="1.7109375" customWidth="1"/>
    <col min="24" max="24" width="1.7109375" customWidth="1"/>
    <col min="25" max="25" width="10.140625" bestFit="1" customWidth="1"/>
    <col min="26" max="26" width="11.5703125" bestFit="1" customWidth="1"/>
    <col min="27" max="28" width="16.28515625" bestFit="1" customWidth="1"/>
  </cols>
  <sheetData>
    <row r="1" spans="1:26" ht="16.5" thickBot="1" x14ac:dyDescent="0.3">
      <c r="A1" s="1429" t="s">
        <v>64</v>
      </c>
      <c r="B1" s="1430"/>
      <c r="C1" s="1430"/>
      <c r="D1" s="1431"/>
      <c r="E1" s="20"/>
      <c r="F1" s="1432" t="s">
        <v>65</v>
      </c>
      <c r="G1" s="1433"/>
      <c r="H1" s="1434"/>
      <c r="I1" s="223"/>
      <c r="J1" s="1435" t="s">
        <v>59</v>
      </c>
      <c r="K1" s="1436"/>
      <c r="L1" s="1436"/>
      <c r="M1" s="1436"/>
      <c r="N1" s="1436"/>
      <c r="O1" s="1436"/>
      <c r="P1" s="1436"/>
      <c r="Q1" s="1436"/>
      <c r="R1" s="1436"/>
      <c r="S1" s="1436"/>
      <c r="T1" s="1436"/>
      <c r="U1" s="1436"/>
      <c r="V1" s="1436"/>
      <c r="W1" s="1436"/>
      <c r="X1" s="1436"/>
      <c r="Y1" s="1436"/>
      <c r="Z1" s="1437"/>
    </row>
    <row r="2" spans="1:26" ht="15.75" x14ac:dyDescent="0.25">
      <c r="A2" s="1438" t="s">
        <v>20</v>
      </c>
      <c r="B2" s="1439" t="s">
        <v>21</v>
      </c>
      <c r="C2" s="1440"/>
      <c r="D2" s="1438" t="s">
        <v>22</v>
      </c>
      <c r="E2" s="20"/>
      <c r="F2" s="315" t="s">
        <v>27</v>
      </c>
      <c r="G2" s="316" t="s">
        <v>28</v>
      </c>
      <c r="H2" s="317"/>
      <c r="I2" s="223"/>
      <c r="J2" s="318">
        <v>2001</v>
      </c>
      <c r="K2" s="319"/>
      <c r="L2" s="320"/>
      <c r="M2" s="319">
        <v>2002</v>
      </c>
      <c r="N2" s="321"/>
      <c r="O2" s="320"/>
      <c r="P2" s="319">
        <v>2003</v>
      </c>
      <c r="Q2" s="321"/>
      <c r="R2" s="320"/>
      <c r="S2" s="322">
        <v>2004</v>
      </c>
      <c r="T2" s="323"/>
      <c r="U2" s="324"/>
      <c r="V2" s="322">
        <v>2005</v>
      </c>
      <c r="W2" s="323"/>
      <c r="X2" s="324"/>
      <c r="Y2" s="322">
        <v>2006</v>
      </c>
      <c r="Z2" s="325"/>
    </row>
    <row r="3" spans="1:26" ht="16.5" thickBot="1" x14ac:dyDescent="0.3">
      <c r="A3" s="1438"/>
      <c r="B3" s="132" t="s">
        <v>23</v>
      </c>
      <c r="C3" s="135" t="s">
        <v>24</v>
      </c>
      <c r="D3" s="1438"/>
      <c r="E3" s="20"/>
      <c r="F3" s="227" t="s">
        <v>0</v>
      </c>
      <c r="G3" s="265">
        <f>D7</f>
        <v>5.25</v>
      </c>
      <c r="H3" s="228"/>
      <c r="I3" s="223"/>
      <c r="J3" s="208" t="s">
        <v>48</v>
      </c>
      <c r="K3" s="188" t="s">
        <v>49</v>
      </c>
      <c r="L3" s="189"/>
      <c r="M3" s="187" t="s">
        <v>48</v>
      </c>
      <c r="N3" s="188" t="s">
        <v>49</v>
      </c>
      <c r="O3" s="189"/>
      <c r="P3" s="187" t="s">
        <v>48</v>
      </c>
      <c r="Q3" s="188" t="s">
        <v>49</v>
      </c>
      <c r="R3" s="189"/>
      <c r="S3" s="187" t="s">
        <v>48</v>
      </c>
      <c r="T3" s="188" t="s">
        <v>49</v>
      </c>
      <c r="U3" s="189"/>
      <c r="V3" s="187" t="s">
        <v>48</v>
      </c>
      <c r="W3" s="188" t="s">
        <v>49</v>
      </c>
      <c r="X3" s="189"/>
      <c r="Y3" s="187" t="s">
        <v>48</v>
      </c>
      <c r="Z3" s="209" t="s">
        <v>49</v>
      </c>
    </row>
    <row r="4" spans="1:26" ht="15.75" x14ac:dyDescent="0.25">
      <c r="A4" s="378">
        <v>40553</v>
      </c>
      <c r="B4" s="370">
        <v>0.25</v>
      </c>
      <c r="C4" s="370">
        <v>0.29166666666666669</v>
      </c>
      <c r="D4" s="162">
        <v>1</v>
      </c>
      <c r="E4" s="20"/>
      <c r="F4" s="227" t="s">
        <v>1</v>
      </c>
      <c r="G4" s="265">
        <f>D11</f>
        <v>4</v>
      </c>
      <c r="H4" s="228"/>
      <c r="I4" s="223"/>
      <c r="J4" s="412">
        <v>36894</v>
      </c>
      <c r="K4" s="191" t="s">
        <v>43</v>
      </c>
      <c r="L4" s="192"/>
      <c r="M4" s="413">
        <v>37264</v>
      </c>
      <c r="N4" s="191" t="s">
        <v>43</v>
      </c>
      <c r="O4" s="192"/>
      <c r="P4" s="413">
        <v>37645</v>
      </c>
      <c r="Q4" s="191" t="s">
        <v>43</v>
      </c>
      <c r="R4" s="192"/>
      <c r="S4" s="413">
        <v>38012</v>
      </c>
      <c r="T4" s="191" t="s">
        <v>50</v>
      </c>
      <c r="U4" s="193"/>
      <c r="V4" s="413">
        <v>38376</v>
      </c>
      <c r="W4" s="191" t="s">
        <v>43</v>
      </c>
      <c r="X4" s="193"/>
      <c r="Y4" s="413">
        <v>38744</v>
      </c>
      <c r="Z4" s="211" t="s">
        <v>43</v>
      </c>
    </row>
    <row r="5" spans="1:26" ht="15.75" x14ac:dyDescent="0.25">
      <c r="A5" s="379">
        <v>40556</v>
      </c>
      <c r="B5" s="371">
        <v>0.25</v>
      </c>
      <c r="C5" s="371">
        <v>0.33333333333333331</v>
      </c>
      <c r="D5" s="164">
        <v>2</v>
      </c>
      <c r="F5" s="227" t="s">
        <v>2</v>
      </c>
      <c r="G5" s="265">
        <f>D20</f>
        <v>11.5</v>
      </c>
      <c r="H5" s="228"/>
      <c r="I5" s="223"/>
      <c r="J5" s="412">
        <v>36944</v>
      </c>
      <c r="K5" s="191" t="s">
        <v>43</v>
      </c>
      <c r="L5" s="192"/>
      <c r="M5" s="413">
        <v>37292</v>
      </c>
      <c r="N5" s="191" t="s">
        <v>43</v>
      </c>
      <c r="O5" s="192"/>
      <c r="P5" s="413">
        <v>37665</v>
      </c>
      <c r="Q5" s="191" t="s">
        <v>43</v>
      </c>
      <c r="R5" s="192"/>
      <c r="S5" s="414">
        <v>38019</v>
      </c>
      <c r="T5" s="195" t="s">
        <v>43</v>
      </c>
      <c r="U5" s="196"/>
      <c r="V5" s="414">
        <v>38019</v>
      </c>
      <c r="W5" s="195" t="s">
        <v>43</v>
      </c>
      <c r="X5" s="196"/>
      <c r="Y5" s="414">
        <v>38758</v>
      </c>
      <c r="Z5" s="212" t="s">
        <v>43</v>
      </c>
    </row>
    <row r="6" spans="1:26" ht="15.75" x14ac:dyDescent="0.25">
      <c r="A6" s="380">
        <v>40557</v>
      </c>
      <c r="B6" s="372">
        <v>0.25</v>
      </c>
      <c r="C6" s="372">
        <v>0.34375</v>
      </c>
      <c r="D6" s="308">
        <v>2.25</v>
      </c>
      <c r="E6" s="295" t="s">
        <v>43</v>
      </c>
      <c r="F6" s="227" t="s">
        <v>3</v>
      </c>
      <c r="G6" s="265">
        <f>D30</f>
        <v>25.5</v>
      </c>
      <c r="H6" s="228"/>
      <c r="I6" s="223"/>
      <c r="J6" s="412">
        <v>36953</v>
      </c>
      <c r="K6" s="191" t="s">
        <v>43</v>
      </c>
      <c r="L6" s="192"/>
      <c r="M6" s="413">
        <v>37316</v>
      </c>
      <c r="N6" s="191" t="s">
        <v>43</v>
      </c>
      <c r="O6" s="192"/>
      <c r="P6" s="413">
        <v>37684</v>
      </c>
      <c r="Q6" s="191" t="s">
        <v>43</v>
      </c>
      <c r="R6" s="192"/>
      <c r="S6" s="414">
        <v>38069</v>
      </c>
      <c r="T6" s="195" t="s">
        <v>38</v>
      </c>
      <c r="U6" s="196"/>
      <c r="V6" s="414">
        <v>38415</v>
      </c>
      <c r="W6" s="195" t="s">
        <v>38</v>
      </c>
      <c r="X6" s="196"/>
      <c r="Y6" s="414">
        <v>38784</v>
      </c>
      <c r="Z6" s="212" t="s">
        <v>38</v>
      </c>
    </row>
    <row r="7" spans="1:26" ht="16.5" thickBot="1" x14ac:dyDescent="0.3">
      <c r="A7" s="285" t="s">
        <v>0</v>
      </c>
      <c r="B7" s="138">
        <f>COUNT(A4:A6)</f>
        <v>3</v>
      </c>
      <c r="C7" s="139" t="s">
        <v>25</v>
      </c>
      <c r="D7" s="140">
        <f>SUM(D4:D6)</f>
        <v>5.25</v>
      </c>
      <c r="E7" s="20"/>
      <c r="F7" s="227" t="s">
        <v>29</v>
      </c>
      <c r="G7" s="265">
        <f>D37</f>
        <v>22.25</v>
      </c>
      <c r="H7" s="228"/>
      <c r="I7" s="223"/>
      <c r="J7" s="412">
        <v>36991</v>
      </c>
      <c r="K7" s="191" t="s">
        <v>39</v>
      </c>
      <c r="L7" s="192"/>
      <c r="M7" s="413">
        <v>37364</v>
      </c>
      <c r="N7" s="191" t="s">
        <v>39</v>
      </c>
      <c r="O7" s="192"/>
      <c r="P7" s="413">
        <v>37712</v>
      </c>
      <c r="Q7" s="191" t="s">
        <v>38</v>
      </c>
      <c r="R7" s="192"/>
      <c r="S7" s="414">
        <v>38100</v>
      </c>
      <c r="T7" s="195" t="s">
        <v>39</v>
      </c>
      <c r="U7" s="196"/>
      <c r="V7" s="414">
        <v>38463</v>
      </c>
      <c r="W7" s="195" t="s">
        <v>39</v>
      </c>
      <c r="X7" s="196"/>
      <c r="Y7" s="414">
        <v>38832</v>
      </c>
      <c r="Z7" s="212" t="s">
        <v>39</v>
      </c>
    </row>
    <row r="8" spans="1:26" ht="15.75" x14ac:dyDescent="0.25">
      <c r="A8" s="381"/>
      <c r="B8" s="142"/>
      <c r="C8" s="142"/>
      <c r="D8" s="51"/>
      <c r="E8" s="20"/>
      <c r="F8" s="227" t="s">
        <v>5</v>
      </c>
      <c r="G8" s="265">
        <f>D47</f>
        <v>25.75</v>
      </c>
      <c r="H8" s="228"/>
      <c r="I8" s="223"/>
      <c r="J8" s="412">
        <v>37033</v>
      </c>
      <c r="K8" s="191" t="s">
        <v>39</v>
      </c>
      <c r="L8" s="192"/>
      <c r="M8" s="413">
        <v>37385</v>
      </c>
      <c r="N8" s="191" t="s">
        <v>42</v>
      </c>
      <c r="O8" s="192"/>
      <c r="P8" s="413">
        <v>37750</v>
      </c>
      <c r="Q8" s="191" t="s">
        <v>39</v>
      </c>
      <c r="R8" s="192"/>
      <c r="S8" s="413">
        <v>38133</v>
      </c>
      <c r="T8" s="191" t="s">
        <v>39</v>
      </c>
      <c r="U8" s="193"/>
      <c r="V8" s="413">
        <v>38484</v>
      </c>
      <c r="W8" s="191" t="s">
        <v>39</v>
      </c>
      <c r="X8" s="193"/>
      <c r="Y8" s="413">
        <v>38867</v>
      </c>
      <c r="Z8" s="211" t="s">
        <v>40</v>
      </c>
    </row>
    <row r="9" spans="1:26" ht="15.75" x14ac:dyDescent="0.25">
      <c r="A9" s="433">
        <v>40583</v>
      </c>
      <c r="B9" s="434">
        <v>0.25</v>
      </c>
      <c r="C9" s="434">
        <v>0.33333333333333331</v>
      </c>
      <c r="D9" s="305">
        <v>2</v>
      </c>
      <c r="F9" s="227" t="s">
        <v>6</v>
      </c>
      <c r="G9" s="265">
        <f>D56</f>
        <v>31</v>
      </c>
      <c r="H9" s="228"/>
      <c r="I9" s="223"/>
      <c r="J9" s="412">
        <v>37047</v>
      </c>
      <c r="K9" s="191" t="s">
        <v>51</v>
      </c>
      <c r="L9" s="192"/>
      <c r="M9" s="413">
        <v>37420</v>
      </c>
      <c r="N9" s="191" t="s">
        <v>39</v>
      </c>
      <c r="O9" s="192"/>
      <c r="P9" s="413">
        <v>37798</v>
      </c>
      <c r="Q9" s="191" t="s">
        <v>39</v>
      </c>
      <c r="R9" s="192"/>
      <c r="S9" s="413">
        <v>38156</v>
      </c>
      <c r="T9" s="191" t="s">
        <v>42</v>
      </c>
      <c r="U9" s="193"/>
      <c r="V9" s="413">
        <v>38518</v>
      </c>
      <c r="W9" s="191" t="s">
        <v>39</v>
      </c>
      <c r="X9" s="193"/>
      <c r="Y9" s="413">
        <v>38890</v>
      </c>
      <c r="Z9" s="211" t="s">
        <v>39</v>
      </c>
    </row>
    <row r="10" spans="1:26" ht="15.75" x14ac:dyDescent="0.25">
      <c r="A10" s="380">
        <v>40585</v>
      </c>
      <c r="B10" s="377">
        <v>0.25</v>
      </c>
      <c r="C10" s="377">
        <v>0.33333333333333331</v>
      </c>
      <c r="D10" s="345">
        <v>2</v>
      </c>
      <c r="E10" s="295" t="s">
        <v>43</v>
      </c>
      <c r="F10" s="227" t="s">
        <v>7</v>
      </c>
      <c r="G10" s="265">
        <f>D63</f>
        <v>19</v>
      </c>
      <c r="H10" s="228"/>
      <c r="I10" s="223"/>
      <c r="J10" s="412">
        <v>37083</v>
      </c>
      <c r="K10" s="191" t="s">
        <v>42</v>
      </c>
      <c r="L10" s="192"/>
      <c r="M10" s="413">
        <v>37467</v>
      </c>
      <c r="N10" s="191" t="s">
        <v>42</v>
      </c>
      <c r="O10" s="192"/>
      <c r="P10" s="413">
        <v>37811</v>
      </c>
      <c r="Q10" s="191" t="s">
        <v>39</v>
      </c>
      <c r="R10" s="192"/>
      <c r="S10" s="413">
        <v>38182</v>
      </c>
      <c r="T10" s="191" t="s">
        <v>39</v>
      </c>
      <c r="U10" s="193"/>
      <c r="V10" s="413">
        <v>38560</v>
      </c>
      <c r="W10" s="191" t="s">
        <v>39</v>
      </c>
      <c r="X10" s="193"/>
      <c r="Y10" s="413">
        <v>38929</v>
      </c>
      <c r="Z10" s="211" t="s">
        <v>42</v>
      </c>
    </row>
    <row r="11" spans="1:26" ht="16.5" thickBot="1" x14ac:dyDescent="0.3">
      <c r="A11" s="286" t="s">
        <v>1</v>
      </c>
      <c r="B11" s="146">
        <f>COUNT(A9:A10)</f>
        <v>2</v>
      </c>
      <c r="C11" s="147" t="s">
        <v>25</v>
      </c>
      <c r="D11" s="148">
        <f>SUM(D9:D10)</f>
        <v>4</v>
      </c>
      <c r="E11" s="101"/>
      <c r="F11" s="227" t="s">
        <v>8</v>
      </c>
      <c r="G11" s="265">
        <f>D72</f>
        <v>21.75</v>
      </c>
      <c r="H11" s="228"/>
      <c r="I11" s="223"/>
      <c r="J11" s="412">
        <v>37112</v>
      </c>
      <c r="K11" s="191" t="s">
        <v>42</v>
      </c>
      <c r="L11" s="192"/>
      <c r="M11" s="413">
        <v>37491</v>
      </c>
      <c r="N11" s="191" t="s">
        <v>42</v>
      </c>
      <c r="O11" s="192"/>
      <c r="P11" s="413">
        <v>37860</v>
      </c>
      <c r="Q11" s="191" t="s">
        <v>42</v>
      </c>
      <c r="R11" s="192"/>
      <c r="S11" s="413">
        <v>38203</v>
      </c>
      <c r="T11" s="191" t="s">
        <v>39</v>
      </c>
      <c r="U11" s="193"/>
      <c r="V11" s="413">
        <v>38579</v>
      </c>
      <c r="W11" s="191" t="s">
        <v>42</v>
      </c>
      <c r="X11" s="193"/>
      <c r="Y11" s="413">
        <v>38931</v>
      </c>
      <c r="Z11" s="211" t="s">
        <v>39</v>
      </c>
    </row>
    <row r="12" spans="1:26" ht="16.5" thickBot="1" x14ac:dyDescent="0.3">
      <c r="A12" s="381"/>
      <c r="B12" s="142"/>
      <c r="C12" s="142"/>
      <c r="D12" s="51"/>
      <c r="E12" s="101"/>
      <c r="F12" s="227" t="s">
        <v>9</v>
      </c>
      <c r="G12" s="265">
        <f>D81</f>
        <v>14.5</v>
      </c>
      <c r="H12" s="228"/>
      <c r="I12" s="223"/>
      <c r="J12" s="412">
        <v>37144</v>
      </c>
      <c r="K12" s="191" t="s">
        <v>42</v>
      </c>
      <c r="L12" s="192"/>
      <c r="M12" s="413">
        <v>37503</v>
      </c>
      <c r="N12" s="191" t="s">
        <v>39</v>
      </c>
      <c r="O12" s="192"/>
      <c r="P12" s="413">
        <v>37867</v>
      </c>
      <c r="Q12" s="191" t="s">
        <v>39</v>
      </c>
      <c r="R12" s="192"/>
      <c r="S12" s="413">
        <v>38239</v>
      </c>
      <c r="T12" s="191" t="s">
        <v>52</v>
      </c>
      <c r="U12" s="193"/>
      <c r="V12" s="413">
        <v>38980</v>
      </c>
      <c r="W12" s="191" t="s">
        <v>39</v>
      </c>
      <c r="X12" s="193"/>
      <c r="Y12" s="413">
        <v>38979</v>
      </c>
      <c r="Z12" s="211" t="s">
        <v>39</v>
      </c>
    </row>
    <row r="13" spans="1:26" ht="15.75" x14ac:dyDescent="0.25">
      <c r="A13" s="384">
        <v>40604</v>
      </c>
      <c r="B13" s="396">
        <v>0.25</v>
      </c>
      <c r="C13" s="396">
        <v>0.33333333333333331</v>
      </c>
      <c r="D13" s="362">
        <v>2</v>
      </c>
      <c r="E13" s="101"/>
      <c r="F13" s="227" t="s">
        <v>10</v>
      </c>
      <c r="G13" s="265">
        <f>D85</f>
        <v>5</v>
      </c>
      <c r="H13" s="228"/>
      <c r="I13" s="223"/>
      <c r="J13" s="412">
        <v>37193</v>
      </c>
      <c r="K13" s="191" t="s">
        <v>38</v>
      </c>
      <c r="L13" s="192"/>
      <c r="M13" s="413">
        <v>37532</v>
      </c>
      <c r="N13" s="191" t="s">
        <v>42</v>
      </c>
      <c r="O13" s="192"/>
      <c r="P13" s="413">
        <v>37907</v>
      </c>
      <c r="Q13" s="191" t="s">
        <v>42</v>
      </c>
      <c r="R13" s="192"/>
      <c r="S13" s="413">
        <v>38264</v>
      </c>
      <c r="T13" s="191" t="s">
        <v>52</v>
      </c>
      <c r="U13" s="193"/>
      <c r="V13" s="413">
        <v>38630</v>
      </c>
      <c r="W13" s="191" t="s">
        <v>51</v>
      </c>
      <c r="X13" s="193"/>
      <c r="Y13" s="413">
        <v>38995</v>
      </c>
      <c r="Z13" s="211" t="s">
        <v>39</v>
      </c>
    </row>
    <row r="14" spans="1:26" ht="15.75" x14ac:dyDescent="0.25">
      <c r="A14" s="385">
        <v>40606</v>
      </c>
      <c r="B14" s="437">
        <v>0.25</v>
      </c>
      <c r="C14" s="400">
        <v>0.33333333333333331</v>
      </c>
      <c r="D14" s="269">
        <v>2</v>
      </c>
      <c r="E14" s="20"/>
      <c r="F14" s="227" t="s">
        <v>11</v>
      </c>
      <c r="G14" s="265">
        <f>D88</f>
        <v>2.5</v>
      </c>
      <c r="H14" s="228"/>
      <c r="I14" s="223"/>
      <c r="J14" s="412">
        <v>37208</v>
      </c>
      <c r="K14" s="191" t="s">
        <v>43</v>
      </c>
      <c r="L14" s="192"/>
      <c r="M14" s="413"/>
      <c r="N14" s="191"/>
      <c r="O14" s="192"/>
      <c r="P14" s="413">
        <v>37930</v>
      </c>
      <c r="Q14" s="191" t="s">
        <v>53</v>
      </c>
      <c r="R14" s="192"/>
      <c r="S14" s="413">
        <v>38306</v>
      </c>
      <c r="T14" s="191" t="s">
        <v>54</v>
      </c>
      <c r="U14" s="193"/>
      <c r="V14" s="413">
        <v>38674</v>
      </c>
      <c r="W14" s="191" t="s">
        <v>43</v>
      </c>
      <c r="X14" s="193"/>
      <c r="Y14" s="413">
        <v>39042</v>
      </c>
      <c r="Z14" s="211" t="s">
        <v>40</v>
      </c>
    </row>
    <row r="15" spans="1:26" ht="16.5" thickBot="1" x14ac:dyDescent="0.3">
      <c r="A15" s="435">
        <v>40607</v>
      </c>
      <c r="B15" s="438">
        <v>0.26041666666666669</v>
      </c>
      <c r="C15" s="438">
        <v>0.33333333333333331</v>
      </c>
      <c r="D15" s="439">
        <v>1.75</v>
      </c>
      <c r="E15" s="20"/>
      <c r="F15" s="229" t="s">
        <v>30</v>
      </c>
      <c r="G15" s="230">
        <f>SUM(G3:G14)</f>
        <v>188</v>
      </c>
      <c r="H15" s="231"/>
      <c r="I15" s="223"/>
      <c r="J15" s="415">
        <v>37252</v>
      </c>
      <c r="K15" s="217" t="s">
        <v>55</v>
      </c>
      <c r="L15" s="218"/>
      <c r="M15" s="416">
        <v>37594</v>
      </c>
      <c r="N15" s="217" t="s">
        <v>38</v>
      </c>
      <c r="O15" s="218"/>
      <c r="P15" s="416">
        <v>37963</v>
      </c>
      <c r="Q15" s="217" t="s">
        <v>43</v>
      </c>
      <c r="R15" s="218"/>
      <c r="S15" s="416">
        <v>38341</v>
      </c>
      <c r="T15" s="220" t="s">
        <v>54</v>
      </c>
      <c r="U15" s="221"/>
      <c r="V15" s="416">
        <v>38708</v>
      </c>
      <c r="W15" s="220" t="s">
        <v>43</v>
      </c>
      <c r="X15" s="221"/>
      <c r="Y15" s="416">
        <v>39424</v>
      </c>
      <c r="Z15" s="222" t="s">
        <v>38</v>
      </c>
    </row>
    <row r="16" spans="1:26" ht="16.5" thickBot="1" x14ac:dyDescent="0.3">
      <c r="A16" s="436">
        <v>40610</v>
      </c>
      <c r="B16" s="400">
        <v>0.25</v>
      </c>
      <c r="C16" s="400">
        <v>0.3125</v>
      </c>
      <c r="D16" s="269">
        <v>1.5</v>
      </c>
      <c r="E16" s="70"/>
      <c r="F16" s="20"/>
      <c r="G16" s="20"/>
      <c r="H16" s="20"/>
      <c r="I16" s="223"/>
      <c r="J16" s="456"/>
      <c r="K16" s="457"/>
      <c r="L16" s="458"/>
      <c r="M16" s="459"/>
      <c r="N16" s="457"/>
      <c r="O16" s="458"/>
      <c r="P16" s="459"/>
      <c r="Q16" s="457"/>
      <c r="R16" s="458"/>
      <c r="S16" s="459"/>
      <c r="T16" s="460"/>
      <c r="U16" s="460"/>
      <c r="V16" s="459"/>
      <c r="W16" s="460"/>
      <c r="X16" s="460"/>
      <c r="Y16" s="459"/>
      <c r="Z16" s="461"/>
    </row>
    <row r="17" spans="1:26" ht="15.75" x14ac:dyDescent="0.25">
      <c r="A17" s="1443">
        <v>40630</v>
      </c>
      <c r="B17" s="438">
        <v>0.29166666666666669</v>
      </c>
      <c r="C17" s="438">
        <v>0.32291666666666669</v>
      </c>
      <c r="D17" s="439">
        <v>0.75</v>
      </c>
      <c r="E17" s="20"/>
      <c r="F17" s="254"/>
      <c r="G17" s="254"/>
      <c r="H17" s="254"/>
      <c r="I17" s="223"/>
      <c r="J17" s="318" t="s">
        <v>56</v>
      </c>
      <c r="K17" s="319"/>
      <c r="L17" s="320"/>
      <c r="M17" s="319" t="s">
        <v>57</v>
      </c>
      <c r="N17" s="321"/>
      <c r="O17" s="320"/>
      <c r="P17" s="319" t="s">
        <v>58</v>
      </c>
      <c r="Q17" s="321"/>
      <c r="R17" s="320"/>
      <c r="S17" s="322">
        <v>2010</v>
      </c>
      <c r="T17" s="323"/>
      <c r="U17" s="324"/>
      <c r="V17" s="322">
        <v>2011</v>
      </c>
      <c r="W17" s="323"/>
      <c r="X17" s="324"/>
      <c r="Y17" s="322">
        <v>2012</v>
      </c>
      <c r="Z17" s="325"/>
    </row>
    <row r="18" spans="1:26" ht="15.75" x14ac:dyDescent="0.25">
      <c r="A18" s="1444"/>
      <c r="B18" s="400">
        <v>0.39583333333333331</v>
      </c>
      <c r="C18" s="400">
        <v>0.45833333333333331</v>
      </c>
      <c r="D18" s="269">
        <v>1.5</v>
      </c>
      <c r="E18" s="20"/>
      <c r="F18" s="254"/>
      <c r="G18" s="254"/>
      <c r="H18" s="254"/>
      <c r="I18" s="223"/>
      <c r="J18" s="208" t="s">
        <v>48</v>
      </c>
      <c r="K18" s="188" t="s">
        <v>49</v>
      </c>
      <c r="L18" s="189"/>
      <c r="M18" s="187" t="s">
        <v>48</v>
      </c>
      <c r="N18" s="188" t="s">
        <v>49</v>
      </c>
      <c r="O18" s="189"/>
      <c r="P18" s="187" t="s">
        <v>48</v>
      </c>
      <c r="Q18" s="188" t="s">
        <v>49</v>
      </c>
      <c r="R18" s="189"/>
      <c r="S18" s="187" t="s">
        <v>48</v>
      </c>
      <c r="T18" s="188" t="s">
        <v>49</v>
      </c>
      <c r="U18" s="189"/>
      <c r="V18" s="187" t="s">
        <v>48</v>
      </c>
      <c r="W18" s="188" t="s">
        <v>49</v>
      </c>
      <c r="X18" s="189"/>
      <c r="Y18" s="187" t="s">
        <v>48</v>
      </c>
      <c r="Z18" s="209" t="s">
        <v>49</v>
      </c>
    </row>
    <row r="19" spans="1:26" ht="15.75" x14ac:dyDescent="0.25">
      <c r="A19" s="385">
        <v>40631</v>
      </c>
      <c r="B19" s="368">
        <v>0.25</v>
      </c>
      <c r="C19" s="368">
        <v>0.33333333333333331</v>
      </c>
      <c r="D19" s="280">
        <v>2</v>
      </c>
      <c r="E19" s="295" t="s">
        <v>43</v>
      </c>
      <c r="F19" s="254"/>
      <c r="G19" s="254"/>
      <c r="H19" s="254"/>
      <c r="I19" s="223"/>
      <c r="J19" s="412">
        <v>39111</v>
      </c>
      <c r="K19" s="191" t="s">
        <v>43</v>
      </c>
      <c r="L19" s="192"/>
      <c r="M19" s="413">
        <v>39451</v>
      </c>
      <c r="N19" s="191" t="s">
        <v>43</v>
      </c>
      <c r="O19" s="192"/>
      <c r="P19" s="413">
        <v>39829</v>
      </c>
      <c r="Q19" s="191" t="s">
        <v>43</v>
      </c>
      <c r="R19" s="192"/>
      <c r="S19" s="413">
        <v>40189</v>
      </c>
      <c r="T19" s="191" t="s">
        <v>43</v>
      </c>
      <c r="U19" s="193"/>
      <c r="V19" s="413">
        <v>40557</v>
      </c>
      <c r="W19" s="191" t="s">
        <v>43</v>
      </c>
      <c r="X19" s="193"/>
      <c r="Y19" s="413"/>
      <c r="Z19" s="211"/>
    </row>
    <row r="20" spans="1:26" ht="16.5" thickBot="1" x14ac:dyDescent="0.3">
      <c r="A20" s="285" t="s">
        <v>2</v>
      </c>
      <c r="B20" s="138">
        <f>COUNT(A13:A19)</f>
        <v>6</v>
      </c>
      <c r="C20" s="149" t="s">
        <v>25</v>
      </c>
      <c r="D20" s="140">
        <f>SUM(D13:D19)</f>
        <v>11.5</v>
      </c>
      <c r="F20" s="254"/>
      <c r="G20" s="254"/>
      <c r="H20" s="254"/>
      <c r="I20" s="223"/>
      <c r="J20" s="412">
        <v>39119</v>
      </c>
      <c r="K20" s="191" t="s">
        <v>43</v>
      </c>
      <c r="L20" s="192"/>
      <c r="M20" s="413">
        <v>39506</v>
      </c>
      <c r="N20" s="191" t="s">
        <v>43</v>
      </c>
      <c r="O20" s="192"/>
      <c r="P20" s="413">
        <v>39849</v>
      </c>
      <c r="Q20" s="191" t="s">
        <v>43</v>
      </c>
      <c r="R20" s="192"/>
      <c r="S20" s="414">
        <v>40210</v>
      </c>
      <c r="T20" s="195" t="s">
        <v>43</v>
      </c>
      <c r="U20" s="196"/>
      <c r="V20" s="414">
        <v>40585</v>
      </c>
      <c r="W20" s="191" t="s">
        <v>43</v>
      </c>
      <c r="X20" s="196"/>
      <c r="Y20" s="414"/>
      <c r="Z20" s="212"/>
    </row>
    <row r="21" spans="1:26" ht="16.5" thickBot="1" x14ac:dyDescent="0.3">
      <c r="A21" s="381"/>
      <c r="B21" s="142"/>
      <c r="C21" s="143"/>
      <c r="D21" s="51"/>
      <c r="E21" s="20"/>
      <c r="F21" s="254"/>
      <c r="G21" s="254"/>
      <c r="H21" s="254"/>
      <c r="I21" s="223"/>
      <c r="J21" s="412">
        <v>39160</v>
      </c>
      <c r="K21" s="191" t="s">
        <v>43</v>
      </c>
      <c r="L21" s="192"/>
      <c r="M21" s="413">
        <v>39517</v>
      </c>
      <c r="N21" s="191" t="s">
        <v>43</v>
      </c>
      <c r="O21" s="192"/>
      <c r="P21" s="413">
        <v>39876</v>
      </c>
      <c r="Q21" s="191" t="s">
        <v>38</v>
      </c>
      <c r="R21" s="192"/>
      <c r="S21" s="414">
        <v>40239</v>
      </c>
      <c r="T21" s="195" t="s">
        <v>53</v>
      </c>
      <c r="U21" s="196"/>
      <c r="V21" s="414">
        <v>40631</v>
      </c>
      <c r="W21" s="191" t="s">
        <v>43</v>
      </c>
      <c r="X21" s="196"/>
      <c r="Y21" s="414"/>
      <c r="Z21" s="212"/>
    </row>
    <row r="22" spans="1:26" ht="15.75" x14ac:dyDescent="0.25">
      <c r="A22" s="386">
        <v>40634</v>
      </c>
      <c r="B22" s="441">
        <v>0.25</v>
      </c>
      <c r="C22" s="441">
        <v>0.375</v>
      </c>
      <c r="D22" s="346">
        <v>3</v>
      </c>
      <c r="F22" s="254"/>
      <c r="G22" s="254"/>
      <c r="H22" s="254"/>
      <c r="I22" s="223"/>
      <c r="J22" s="412">
        <v>39202</v>
      </c>
      <c r="K22" s="191" t="s">
        <v>40</v>
      </c>
      <c r="L22" s="192"/>
      <c r="M22" s="413">
        <v>39554</v>
      </c>
      <c r="N22" s="191" t="s">
        <v>43</v>
      </c>
      <c r="O22" s="192"/>
      <c r="P22" s="413">
        <v>39930</v>
      </c>
      <c r="Q22" s="191" t="s">
        <v>39</v>
      </c>
      <c r="R22" s="192"/>
      <c r="S22" s="414">
        <v>40274</v>
      </c>
      <c r="T22" s="195" t="s">
        <v>39</v>
      </c>
      <c r="U22" s="196"/>
      <c r="V22" s="414">
        <v>40660</v>
      </c>
      <c r="W22" s="195" t="s">
        <v>39</v>
      </c>
      <c r="X22" s="196"/>
      <c r="Y22" s="414"/>
      <c r="Z22" s="212"/>
    </row>
    <row r="23" spans="1:26" ht="15.75" x14ac:dyDescent="0.25">
      <c r="A23" s="383">
        <v>40639</v>
      </c>
      <c r="B23" s="434">
        <v>0.25</v>
      </c>
      <c r="C23" s="434">
        <v>0.33333333333333331</v>
      </c>
      <c r="D23" s="305">
        <v>2</v>
      </c>
      <c r="E23" s="101"/>
      <c r="F23" s="20"/>
      <c r="G23" s="20"/>
      <c r="H23" s="20"/>
      <c r="I23" s="223"/>
      <c r="J23" s="412">
        <v>39232</v>
      </c>
      <c r="K23" s="191" t="s">
        <v>39</v>
      </c>
      <c r="L23" s="192"/>
      <c r="M23" s="413">
        <v>39595</v>
      </c>
      <c r="N23" s="191" t="s">
        <v>39</v>
      </c>
      <c r="O23" s="192"/>
      <c r="P23" s="413">
        <v>39962</v>
      </c>
      <c r="Q23" s="191" t="s">
        <v>39</v>
      </c>
      <c r="R23" s="192"/>
      <c r="S23" s="413">
        <v>40325</v>
      </c>
      <c r="T23" s="195" t="s">
        <v>39</v>
      </c>
      <c r="U23" s="193"/>
      <c r="V23" s="413">
        <v>40694</v>
      </c>
      <c r="W23" s="195" t="s">
        <v>39</v>
      </c>
      <c r="X23" s="193"/>
      <c r="Y23" s="413"/>
      <c r="Z23" s="211"/>
    </row>
    <row r="24" spans="1:26" ht="15.75" x14ac:dyDescent="0.25">
      <c r="A24" s="383">
        <v>40644</v>
      </c>
      <c r="B24" s="434">
        <v>0.83333333333333337</v>
      </c>
      <c r="C24" s="434">
        <v>0.875</v>
      </c>
      <c r="D24" s="305">
        <v>1</v>
      </c>
      <c r="E24" s="1"/>
      <c r="F24" s="20"/>
      <c r="G24" s="20"/>
      <c r="H24" s="20"/>
      <c r="I24" s="224"/>
      <c r="J24" s="412">
        <v>39252</v>
      </c>
      <c r="K24" s="191" t="s">
        <v>42</v>
      </c>
      <c r="L24" s="192"/>
      <c r="M24" s="413">
        <v>39608</v>
      </c>
      <c r="N24" s="191" t="s">
        <v>39</v>
      </c>
      <c r="O24" s="192"/>
      <c r="P24" s="413">
        <v>39993</v>
      </c>
      <c r="Q24" s="191" t="s">
        <v>39</v>
      </c>
      <c r="R24" s="192"/>
      <c r="S24" s="413">
        <v>40352</v>
      </c>
      <c r="T24" s="191" t="s">
        <v>42</v>
      </c>
      <c r="U24" s="193"/>
      <c r="V24" s="413">
        <v>40722</v>
      </c>
      <c r="W24" s="191" t="s">
        <v>51</v>
      </c>
      <c r="X24" s="193"/>
      <c r="Y24" s="413"/>
      <c r="Z24" s="211"/>
    </row>
    <row r="25" spans="1:26" ht="15.75" x14ac:dyDescent="0.25">
      <c r="A25" s="440">
        <v>40652</v>
      </c>
      <c r="B25" s="434">
        <v>0.66666666666666663</v>
      </c>
      <c r="C25" s="434">
        <v>0.73958333333333337</v>
      </c>
      <c r="D25" s="305">
        <v>1.75</v>
      </c>
      <c r="F25" s="20"/>
      <c r="G25" s="20"/>
      <c r="H25" s="20"/>
      <c r="I25" s="224"/>
      <c r="J25" s="412">
        <v>39282</v>
      </c>
      <c r="K25" s="191" t="s">
        <v>39</v>
      </c>
      <c r="L25" s="192"/>
      <c r="M25" s="413">
        <v>39650</v>
      </c>
      <c r="N25" s="191" t="s">
        <v>39</v>
      </c>
      <c r="O25" s="192"/>
      <c r="P25" s="413">
        <v>40022</v>
      </c>
      <c r="Q25" s="191" t="s">
        <v>42</v>
      </c>
      <c r="R25" s="192"/>
      <c r="S25" s="413">
        <v>40381</v>
      </c>
      <c r="T25" s="195" t="s">
        <v>39</v>
      </c>
      <c r="U25" s="193"/>
      <c r="V25" s="413">
        <v>40746</v>
      </c>
      <c r="W25" s="191" t="s">
        <v>51</v>
      </c>
      <c r="X25" s="193"/>
      <c r="Y25" s="413"/>
      <c r="Z25" s="211"/>
    </row>
    <row r="26" spans="1:26" ht="15.75" x14ac:dyDescent="0.25">
      <c r="A26" s="1441">
        <v>40653</v>
      </c>
      <c r="B26" s="434">
        <v>0.5</v>
      </c>
      <c r="C26" s="434">
        <v>0.2673611111111111</v>
      </c>
      <c r="D26" s="305">
        <v>6.25</v>
      </c>
      <c r="F26" s="1"/>
      <c r="G26" s="1"/>
      <c r="I26" s="223"/>
      <c r="J26" s="412">
        <v>39303</v>
      </c>
      <c r="K26" s="198" t="s">
        <v>42</v>
      </c>
      <c r="L26" s="192"/>
      <c r="M26" s="413">
        <v>39666</v>
      </c>
      <c r="N26" s="191" t="s">
        <v>39</v>
      </c>
      <c r="O26" s="192"/>
      <c r="P26" s="413">
        <v>40035</v>
      </c>
      <c r="Q26" s="191" t="s">
        <v>42</v>
      </c>
      <c r="R26" s="192"/>
      <c r="S26" s="413">
        <v>40401</v>
      </c>
      <c r="T26" s="195" t="s">
        <v>39</v>
      </c>
      <c r="U26" s="193"/>
      <c r="V26" s="413">
        <v>40759</v>
      </c>
      <c r="W26" s="191" t="s">
        <v>42</v>
      </c>
      <c r="X26" s="193"/>
      <c r="Y26" s="413"/>
      <c r="Z26" s="211"/>
    </row>
    <row r="27" spans="1:26" ht="15.75" x14ac:dyDescent="0.25">
      <c r="A27" s="1442"/>
      <c r="B27" s="434">
        <v>0.83333333333333337</v>
      </c>
      <c r="C27" s="434">
        <v>0.79166666666666663</v>
      </c>
      <c r="D27" s="305">
        <v>1</v>
      </c>
      <c r="E27" s="1"/>
      <c r="F27" s="1"/>
      <c r="G27" s="1"/>
      <c r="H27" s="64"/>
      <c r="I27" s="223"/>
      <c r="J27" s="412">
        <v>39335</v>
      </c>
      <c r="K27" s="191" t="s">
        <v>42</v>
      </c>
      <c r="L27" s="192"/>
      <c r="M27" s="413">
        <v>39699</v>
      </c>
      <c r="N27" s="191" t="s">
        <v>39</v>
      </c>
      <c r="O27" s="192"/>
      <c r="P27" s="413">
        <v>40080</v>
      </c>
      <c r="Q27" s="191" t="s">
        <v>39</v>
      </c>
      <c r="R27" s="192"/>
      <c r="S27" s="413">
        <v>40422</v>
      </c>
      <c r="T27" s="195" t="s">
        <v>39</v>
      </c>
      <c r="U27" s="193"/>
      <c r="V27" s="413">
        <v>40800</v>
      </c>
      <c r="W27" s="191" t="s">
        <v>39</v>
      </c>
      <c r="X27" s="193"/>
      <c r="Y27" s="413"/>
      <c r="Z27" s="211"/>
    </row>
    <row r="28" spans="1:26" ht="15.75" x14ac:dyDescent="0.25">
      <c r="A28" s="383">
        <v>40658</v>
      </c>
      <c r="B28" s="434">
        <v>0.54166666666666663</v>
      </c>
      <c r="C28" s="434">
        <v>0.77083333333333337</v>
      </c>
      <c r="D28" s="305">
        <v>5.5</v>
      </c>
      <c r="F28" s="1"/>
      <c r="G28" s="1"/>
      <c r="H28" s="1"/>
      <c r="I28" s="223"/>
      <c r="J28" s="412">
        <v>39363</v>
      </c>
      <c r="K28" s="191" t="s">
        <v>39</v>
      </c>
      <c r="L28" s="192"/>
      <c r="M28" s="413">
        <v>39751</v>
      </c>
      <c r="N28" s="191" t="s">
        <v>43</v>
      </c>
      <c r="O28" s="192"/>
      <c r="P28" s="413">
        <v>40093</v>
      </c>
      <c r="Q28" s="191" t="s">
        <v>39</v>
      </c>
      <c r="R28" s="192"/>
      <c r="S28" s="413">
        <v>40478</v>
      </c>
      <c r="T28" s="191" t="s">
        <v>53</v>
      </c>
      <c r="U28" s="193"/>
      <c r="V28" s="413">
        <v>40847</v>
      </c>
      <c r="W28" s="191" t="s">
        <v>55</v>
      </c>
      <c r="X28" s="193"/>
      <c r="Y28" s="413"/>
      <c r="Z28" s="211"/>
    </row>
    <row r="29" spans="1:26" ht="15.75" x14ac:dyDescent="0.25">
      <c r="A29" s="380">
        <v>40660</v>
      </c>
      <c r="B29" s="377">
        <v>0.58333333333333337</v>
      </c>
      <c r="C29" s="377">
        <v>0.79166666666666663</v>
      </c>
      <c r="D29" s="345">
        <v>5</v>
      </c>
      <c r="E29" s="295" t="s">
        <v>39</v>
      </c>
      <c r="F29" s="71"/>
      <c r="G29" s="71"/>
      <c r="H29" s="71"/>
      <c r="I29" s="223"/>
      <c r="J29" s="412">
        <v>39394</v>
      </c>
      <c r="K29" s="191" t="s">
        <v>43</v>
      </c>
      <c r="L29" s="192"/>
      <c r="M29" s="413">
        <v>39776</v>
      </c>
      <c r="N29" s="191" t="s">
        <v>43</v>
      </c>
      <c r="O29" s="192"/>
      <c r="P29" s="413">
        <v>40129</v>
      </c>
      <c r="Q29" s="191" t="s">
        <v>53</v>
      </c>
      <c r="R29" s="192"/>
      <c r="S29" s="413">
        <v>40490</v>
      </c>
      <c r="T29" s="191" t="s">
        <v>53</v>
      </c>
      <c r="U29" s="193"/>
      <c r="V29" s="413">
        <v>40865</v>
      </c>
      <c r="W29" s="191" t="s">
        <v>43</v>
      </c>
      <c r="X29" s="193"/>
      <c r="Y29" s="413"/>
      <c r="Z29" s="211"/>
    </row>
    <row r="30" spans="1:26" ht="16.5" thickBot="1" x14ac:dyDescent="0.3">
      <c r="A30" s="285" t="s">
        <v>3</v>
      </c>
      <c r="B30" s="138">
        <f>COUNT(A22:A29)</f>
        <v>7</v>
      </c>
      <c r="C30" s="149" t="s">
        <v>25</v>
      </c>
      <c r="D30" s="140">
        <f>SUM(D22:D29)</f>
        <v>25.5</v>
      </c>
      <c r="F30" s="1"/>
      <c r="G30" s="1"/>
      <c r="H30" s="1"/>
      <c r="I30" s="223"/>
      <c r="J30" s="415">
        <v>39434</v>
      </c>
      <c r="K30" s="217" t="s">
        <v>43</v>
      </c>
      <c r="L30" s="218"/>
      <c r="M30" s="416">
        <v>39785</v>
      </c>
      <c r="N30" s="217" t="s">
        <v>43</v>
      </c>
      <c r="O30" s="218"/>
      <c r="P30" s="416">
        <v>40168</v>
      </c>
      <c r="Q30" s="217" t="s">
        <v>43</v>
      </c>
      <c r="R30" s="218"/>
      <c r="S30" s="416">
        <v>40892</v>
      </c>
      <c r="T30" s="429" t="s">
        <v>43</v>
      </c>
      <c r="U30" s="221"/>
      <c r="V30" s="416">
        <v>40896</v>
      </c>
      <c r="W30" s="217" t="s">
        <v>43</v>
      </c>
      <c r="X30" s="221"/>
      <c r="Y30" s="416"/>
      <c r="Z30" s="222"/>
    </row>
    <row r="31" spans="1:26" ht="16.5" thickBot="1" x14ac:dyDescent="0.3">
      <c r="A31" s="381"/>
      <c r="B31" s="142"/>
      <c r="C31" s="143"/>
      <c r="D31" s="51"/>
      <c r="E31" s="350"/>
      <c r="F31" s="79"/>
      <c r="G31" s="64"/>
      <c r="H31" s="1"/>
    </row>
    <row r="32" spans="1:26" ht="15.75" x14ac:dyDescent="0.25">
      <c r="A32" s="442">
        <v>40686</v>
      </c>
      <c r="B32" s="447">
        <v>0.58333333333333337</v>
      </c>
      <c r="C32" s="447">
        <v>0.76041666666666663</v>
      </c>
      <c r="D32" s="444">
        <v>4.25</v>
      </c>
      <c r="E32" s="350"/>
      <c r="F32" s="79"/>
      <c r="G32" s="64"/>
      <c r="H32" s="1"/>
    </row>
    <row r="33" spans="1:28" ht="15.75" x14ac:dyDescent="0.25">
      <c r="A33" s="394">
        <v>40598</v>
      </c>
      <c r="B33" s="448">
        <v>0.58333333333333337</v>
      </c>
      <c r="C33" s="448">
        <v>0.75</v>
      </c>
      <c r="D33" s="399">
        <v>4</v>
      </c>
      <c r="E33" s="350"/>
      <c r="F33" s="79"/>
      <c r="G33" s="65" t="s">
        <v>41</v>
      </c>
      <c r="H33" s="1"/>
    </row>
    <row r="34" spans="1:28" ht="15.75" x14ac:dyDescent="0.25">
      <c r="A34" s="394">
        <v>40688</v>
      </c>
      <c r="B34" s="448">
        <v>0.58333333333333337</v>
      </c>
      <c r="C34" s="448">
        <v>0.76041666666666663</v>
      </c>
      <c r="D34" s="445">
        <v>4.25</v>
      </c>
      <c r="E34" s="350"/>
      <c r="F34" s="350"/>
      <c r="G34" s="351"/>
      <c r="H34" s="351"/>
      <c r="I34" s="351"/>
      <c r="J34" s="351"/>
      <c r="K34" s="66"/>
      <c r="L34" s="66"/>
      <c r="M34" s="112"/>
    </row>
    <row r="35" spans="1:28" ht="15.75" x14ac:dyDescent="0.25">
      <c r="A35" s="394">
        <v>40600</v>
      </c>
      <c r="B35" s="448">
        <v>0.58333333333333337</v>
      </c>
      <c r="C35" s="448">
        <v>0.72916666666666663</v>
      </c>
      <c r="D35" s="445">
        <v>3.5</v>
      </c>
      <c r="E35" s="350"/>
      <c r="F35" s="350"/>
      <c r="G35" s="351"/>
      <c r="H35" s="351"/>
      <c r="I35" s="351"/>
      <c r="J35" s="351"/>
      <c r="K35" s="112"/>
      <c r="L35" s="112"/>
      <c r="M35" s="112"/>
      <c r="N35" s="112"/>
      <c r="O35" s="112"/>
      <c r="P35" s="112"/>
    </row>
    <row r="36" spans="1:28" ht="15.75" x14ac:dyDescent="0.25">
      <c r="A36" s="443">
        <v>40694</v>
      </c>
      <c r="B36" s="449">
        <v>0.5</v>
      </c>
      <c r="C36" s="449">
        <v>0.76041666666666663</v>
      </c>
      <c r="D36" s="446">
        <v>6.25</v>
      </c>
      <c r="E36" s="295" t="s">
        <v>39</v>
      </c>
      <c r="F36" s="350"/>
      <c r="G36" s="351"/>
      <c r="H36" s="351"/>
      <c r="I36" s="351"/>
      <c r="J36" s="351"/>
      <c r="M36" s="83"/>
      <c r="N36" s="83"/>
    </row>
    <row r="37" spans="1:28" ht="16.5" thickBot="1" x14ac:dyDescent="0.3">
      <c r="A37" s="285" t="s">
        <v>4</v>
      </c>
      <c r="B37" s="138">
        <f>COUNT(A32:A36)</f>
        <v>5</v>
      </c>
      <c r="C37" s="149" t="s">
        <v>25</v>
      </c>
      <c r="D37" s="140">
        <f>SUM(D32:D36)</f>
        <v>22.25</v>
      </c>
      <c r="E37" s="350"/>
      <c r="F37" s="353"/>
      <c r="G37" s="353"/>
      <c r="H37" s="354"/>
      <c r="I37" s="351"/>
      <c r="J37" s="351"/>
      <c r="M37" s="83"/>
      <c r="N37" s="83"/>
    </row>
    <row r="38" spans="1:28" ht="16.5" thickBot="1" x14ac:dyDescent="0.3">
      <c r="A38" s="381"/>
      <c r="B38" s="142"/>
      <c r="C38" s="143"/>
      <c r="D38" s="51"/>
      <c r="E38" s="355"/>
      <c r="F38" s="353"/>
      <c r="G38" s="353"/>
      <c r="H38" s="354"/>
      <c r="I38" s="351"/>
      <c r="J38" s="351"/>
      <c r="M38" s="83"/>
      <c r="N38" s="83"/>
    </row>
    <row r="39" spans="1:28" ht="15.75" x14ac:dyDescent="0.25">
      <c r="A39" s="386">
        <v>40695</v>
      </c>
      <c r="B39" s="441">
        <v>0.58333333333333337</v>
      </c>
      <c r="C39" s="441">
        <v>0.78125</v>
      </c>
      <c r="D39" s="346">
        <v>4.75</v>
      </c>
      <c r="F39" s="353"/>
      <c r="G39" s="353"/>
      <c r="H39" s="354"/>
      <c r="J39" s="260"/>
      <c r="M39" s="83"/>
      <c r="N39" s="83"/>
    </row>
    <row r="40" spans="1:28" ht="15.75" x14ac:dyDescent="0.25">
      <c r="A40" s="383">
        <v>40696</v>
      </c>
      <c r="B40" s="434">
        <v>0.58333333333333337</v>
      </c>
      <c r="C40" s="434">
        <v>0.76041666666666663</v>
      </c>
      <c r="D40" s="305">
        <v>4.25</v>
      </c>
      <c r="E40" s="101"/>
      <c r="F40" s="353"/>
      <c r="G40" s="353"/>
      <c r="H40" s="354"/>
      <c r="J40" s="260"/>
      <c r="M40" s="83"/>
      <c r="N40" s="83"/>
    </row>
    <row r="41" spans="1:28" ht="15.75" x14ac:dyDescent="0.25">
      <c r="A41" s="383">
        <v>40702</v>
      </c>
      <c r="B41" s="434">
        <v>0.58333333333333337</v>
      </c>
      <c r="C41" s="434">
        <v>0.76041666666666663</v>
      </c>
      <c r="D41" s="305">
        <v>4.25</v>
      </c>
      <c r="E41" s="1"/>
      <c r="F41" s="353"/>
      <c r="G41" s="353"/>
      <c r="H41" s="354"/>
      <c r="J41" s="260"/>
      <c r="M41" s="83"/>
      <c r="N41" s="83"/>
    </row>
    <row r="42" spans="1:28" ht="15.75" x14ac:dyDescent="0.25">
      <c r="A42" s="383">
        <v>40703</v>
      </c>
      <c r="B42" s="434">
        <v>0.58333333333333337</v>
      </c>
      <c r="C42" s="434">
        <v>0.75</v>
      </c>
      <c r="D42" s="305">
        <v>4</v>
      </c>
      <c r="F42" s="356"/>
      <c r="G42" s="356"/>
      <c r="H42" s="354"/>
    </row>
    <row r="43" spans="1:28" ht="15.75" x14ac:dyDescent="0.25">
      <c r="A43" s="383">
        <v>40715</v>
      </c>
      <c r="B43" s="434">
        <v>0.67708333333333337</v>
      </c>
      <c r="C43" s="434">
        <v>0.72916666666666663</v>
      </c>
      <c r="D43" s="305">
        <v>1.25</v>
      </c>
      <c r="F43" s="353"/>
      <c r="G43" s="353"/>
      <c r="H43" s="354"/>
    </row>
    <row r="44" spans="1:28" ht="15.75" x14ac:dyDescent="0.25">
      <c r="A44" s="383">
        <v>40716</v>
      </c>
      <c r="B44" s="434">
        <v>0.625</v>
      </c>
      <c r="C44" s="434">
        <v>0.73958333333333337</v>
      </c>
      <c r="D44" s="305">
        <v>2.75</v>
      </c>
      <c r="E44" s="1"/>
      <c r="F44" s="356"/>
      <c r="G44" s="356"/>
      <c r="H44" s="354"/>
      <c r="Y44" s="350"/>
      <c r="Z44" s="353"/>
      <c r="AA44" s="353"/>
      <c r="AB44" s="354"/>
    </row>
    <row r="45" spans="1:28" ht="15.75" x14ac:dyDescent="0.25">
      <c r="A45" s="383">
        <v>40721</v>
      </c>
      <c r="B45" s="434">
        <v>0.5625</v>
      </c>
      <c r="C45" s="434">
        <v>0.59375</v>
      </c>
      <c r="D45" s="305">
        <v>0.75</v>
      </c>
      <c r="F45" s="356"/>
      <c r="G45" s="356"/>
      <c r="H45" s="354"/>
      <c r="Y45" s="350"/>
      <c r="Z45" s="353"/>
      <c r="AA45" s="350"/>
      <c r="AB45" s="354"/>
    </row>
    <row r="46" spans="1:28" ht="15.75" x14ac:dyDescent="0.25">
      <c r="A46" s="380">
        <v>40722</v>
      </c>
      <c r="B46" s="377">
        <v>0.55208333333333337</v>
      </c>
      <c r="C46" s="377">
        <v>0.70833333333333337</v>
      </c>
      <c r="D46" s="345">
        <v>3.75</v>
      </c>
      <c r="E46" s="295" t="s">
        <v>51</v>
      </c>
      <c r="F46" s="356"/>
      <c r="G46" s="356"/>
      <c r="H46" s="354"/>
      <c r="L46" s="66"/>
      <c r="M46" s="98"/>
    </row>
    <row r="47" spans="1:28" ht="16.5" thickBot="1" x14ac:dyDescent="0.3">
      <c r="A47" s="285" t="s">
        <v>5</v>
      </c>
      <c r="B47" s="138">
        <f>COUNT(A39:A46)</f>
        <v>8</v>
      </c>
      <c r="C47" s="149" t="s">
        <v>25</v>
      </c>
      <c r="D47" s="140">
        <f>SUM(D39:D46)</f>
        <v>25.75</v>
      </c>
      <c r="F47" s="356"/>
      <c r="G47" s="356"/>
      <c r="H47" s="358"/>
      <c r="L47" s="234"/>
      <c r="M47" s="233"/>
      <c r="N47" s="262"/>
      <c r="O47" s="112"/>
      <c r="P47" s="112"/>
      <c r="Y47" s="79"/>
      <c r="Z47" s="79"/>
    </row>
    <row r="48" spans="1:28" ht="16.5" thickBot="1" x14ac:dyDescent="0.3">
      <c r="A48" s="381"/>
      <c r="B48" s="142"/>
      <c r="C48" s="143"/>
      <c r="D48" s="51"/>
      <c r="F48" s="356"/>
      <c r="G48" s="356"/>
      <c r="H48" s="358"/>
      <c r="L48" s="234"/>
      <c r="M48" s="233"/>
      <c r="N48" s="262"/>
      <c r="O48" s="112"/>
      <c r="P48" s="112"/>
      <c r="Y48" s="79"/>
      <c r="Z48" s="79"/>
    </row>
    <row r="49" spans="1:26" ht="15.75" x14ac:dyDescent="0.25">
      <c r="A49" s="405">
        <v>40736</v>
      </c>
      <c r="B49" s="447">
        <v>0.58333333333333337</v>
      </c>
      <c r="C49" s="447">
        <v>0.79166666666666663</v>
      </c>
      <c r="D49" s="444">
        <v>5</v>
      </c>
      <c r="F49" s="356"/>
      <c r="G49" s="356"/>
      <c r="H49" s="358"/>
      <c r="L49" s="234"/>
      <c r="M49" s="233"/>
      <c r="N49" s="262"/>
      <c r="O49" s="112"/>
      <c r="P49" s="112"/>
      <c r="Y49" s="79"/>
      <c r="Z49" s="79"/>
    </row>
    <row r="50" spans="1:26" ht="15.75" x14ac:dyDescent="0.25">
      <c r="A50" s="406">
        <v>40737</v>
      </c>
      <c r="B50" s="448">
        <v>0.54166666666666663</v>
      </c>
      <c r="C50" s="448">
        <v>0.69791666666666663</v>
      </c>
      <c r="D50" s="399">
        <v>3.75</v>
      </c>
      <c r="F50" s="356"/>
      <c r="G50" s="356"/>
      <c r="H50" s="358"/>
      <c r="L50" s="234"/>
      <c r="M50" s="233"/>
      <c r="N50" s="262"/>
      <c r="O50" s="112"/>
      <c r="P50" s="112"/>
      <c r="Y50" s="79"/>
      <c r="Z50" s="79"/>
    </row>
    <row r="51" spans="1:26" ht="15.75" x14ac:dyDescent="0.25">
      <c r="A51" s="406">
        <v>40744</v>
      </c>
      <c r="B51" s="448">
        <v>0.54166666666666663</v>
      </c>
      <c r="C51" s="448">
        <v>0.75</v>
      </c>
      <c r="D51" s="445">
        <v>5</v>
      </c>
      <c r="F51" s="356"/>
      <c r="G51" s="356"/>
      <c r="H51" s="358"/>
      <c r="L51" s="234"/>
      <c r="M51" s="233"/>
      <c r="N51" s="262"/>
      <c r="O51" s="112"/>
      <c r="P51" s="112"/>
    </row>
    <row r="52" spans="1:26" ht="15.75" x14ac:dyDescent="0.25">
      <c r="A52" s="406">
        <v>40745</v>
      </c>
      <c r="B52" s="448">
        <v>0.54166666666666663</v>
      </c>
      <c r="C52" s="448">
        <v>0.76041666666666663</v>
      </c>
      <c r="D52" s="445">
        <v>5.25</v>
      </c>
      <c r="F52" s="66"/>
      <c r="L52" s="234"/>
      <c r="M52" s="233"/>
      <c r="N52" s="262"/>
      <c r="O52" s="112"/>
      <c r="P52" s="112"/>
    </row>
    <row r="53" spans="1:26" ht="16.5" thickBot="1" x14ac:dyDescent="0.3">
      <c r="A53" s="347">
        <v>40746</v>
      </c>
      <c r="B53" s="449">
        <v>0.54166666666666663</v>
      </c>
      <c r="C53" s="449">
        <v>0.72916666666666663</v>
      </c>
      <c r="D53" s="446">
        <v>4.5</v>
      </c>
      <c r="E53" s="295" t="s">
        <v>51</v>
      </c>
      <c r="F53" s="66"/>
      <c r="L53" s="234"/>
      <c r="M53" s="233"/>
      <c r="N53" s="262"/>
      <c r="O53" s="112"/>
      <c r="P53" s="112"/>
    </row>
    <row r="54" spans="1:26" ht="15.75" x14ac:dyDescent="0.25">
      <c r="A54" s="406">
        <v>40752</v>
      </c>
      <c r="B54" s="447">
        <v>0.61458333333333337</v>
      </c>
      <c r="C54" s="447">
        <v>0.72916666666666663</v>
      </c>
      <c r="D54" s="444">
        <v>2.75</v>
      </c>
      <c r="E54" s="101"/>
      <c r="F54" s="66"/>
      <c r="J54" s="112"/>
      <c r="K54" s="112"/>
      <c r="L54" s="234"/>
      <c r="M54" s="287"/>
      <c r="N54" s="233"/>
      <c r="O54" s="112"/>
      <c r="P54" s="112"/>
      <c r="Q54" s="112"/>
    </row>
    <row r="55" spans="1:26" ht="15.75" x14ac:dyDescent="0.25">
      <c r="A55" s="406">
        <v>40753</v>
      </c>
      <c r="B55" s="448">
        <v>0.58333333333333337</v>
      </c>
      <c r="C55" s="448">
        <v>0.78125</v>
      </c>
      <c r="D55" s="399">
        <v>4.75</v>
      </c>
      <c r="F55" s="1"/>
      <c r="G55" s="66"/>
      <c r="H55" s="53"/>
      <c r="J55" s="309"/>
      <c r="K55" s="112"/>
      <c r="L55" s="309"/>
      <c r="M55" s="112"/>
      <c r="N55" s="310"/>
      <c r="O55" s="112"/>
      <c r="P55" s="112"/>
      <c r="Q55" s="112"/>
    </row>
    <row r="56" spans="1:26" ht="16.5" thickBot="1" x14ac:dyDescent="0.3">
      <c r="A56" s="286" t="s">
        <v>6</v>
      </c>
      <c r="B56" s="138">
        <f>COUNT(A49:A55)</f>
        <v>7</v>
      </c>
      <c r="C56" s="149" t="s">
        <v>25</v>
      </c>
      <c r="D56" s="140">
        <f>SUM(D49:D55)</f>
        <v>31</v>
      </c>
      <c r="E56" s="101"/>
      <c r="F56" s="1"/>
      <c r="G56" s="66"/>
      <c r="H56" s="53"/>
      <c r="J56" s="309"/>
      <c r="K56" s="112"/>
      <c r="L56" s="309"/>
      <c r="M56" s="112"/>
      <c r="N56" s="310"/>
      <c r="O56" s="112"/>
      <c r="P56" s="112"/>
      <c r="Q56" s="112"/>
    </row>
    <row r="57" spans="1:26" ht="16.5" thickBot="1" x14ac:dyDescent="0.3">
      <c r="A57" s="381"/>
      <c r="B57" s="142"/>
      <c r="C57" s="143"/>
      <c r="D57" s="51"/>
      <c r="F57" s="1"/>
      <c r="G57" s="66"/>
      <c r="H57" s="55"/>
      <c r="J57" s="112"/>
      <c r="K57" s="260"/>
      <c r="L57" s="233"/>
      <c r="M57" s="234"/>
      <c r="N57" s="233"/>
      <c r="O57" s="112"/>
      <c r="P57" s="262"/>
      <c r="Q57" s="112"/>
    </row>
    <row r="58" spans="1:26" ht="15.75" x14ac:dyDescent="0.25">
      <c r="A58" s="335">
        <v>40757</v>
      </c>
      <c r="B58" s="401">
        <v>0.66666666666666663</v>
      </c>
      <c r="C58" s="401">
        <v>0.74305555555555547</v>
      </c>
      <c r="D58" s="402">
        <v>1.5</v>
      </c>
      <c r="F58" s="1"/>
      <c r="G58" s="79"/>
      <c r="H58" s="79"/>
      <c r="J58" s="112"/>
      <c r="K58" s="260"/>
      <c r="L58" s="233"/>
      <c r="M58" s="234"/>
      <c r="N58" s="233"/>
      <c r="O58" s="112"/>
      <c r="P58" s="262"/>
      <c r="Q58" s="112"/>
    </row>
    <row r="59" spans="1:26" ht="15.75" x14ac:dyDescent="0.25">
      <c r="A59" s="336">
        <v>40758</v>
      </c>
      <c r="B59" s="403">
        <v>0.5625</v>
      </c>
      <c r="C59" s="403">
        <v>0.75</v>
      </c>
      <c r="D59" s="404">
        <v>4.5</v>
      </c>
      <c r="E59" s="20"/>
      <c r="F59" s="1"/>
      <c r="G59" s="79"/>
      <c r="H59" s="79"/>
      <c r="J59" s="112"/>
      <c r="K59" s="260"/>
      <c r="L59" s="233"/>
      <c r="M59" s="234"/>
      <c r="N59" s="233"/>
      <c r="O59" s="112"/>
      <c r="P59" s="262"/>
      <c r="Q59" s="112"/>
    </row>
    <row r="60" spans="1:26" ht="15.75" x14ac:dyDescent="0.25">
      <c r="A60" s="347">
        <v>40759</v>
      </c>
      <c r="B60" s="407">
        <v>0.54166666666666663</v>
      </c>
      <c r="C60" s="407">
        <v>0.77083333333333337</v>
      </c>
      <c r="D60" s="299">
        <v>5.5</v>
      </c>
      <c r="E60" s="295" t="s">
        <v>42</v>
      </c>
      <c r="F60" s="91"/>
      <c r="G60" s="66"/>
      <c r="H60" s="98"/>
      <c r="J60" s="112"/>
      <c r="K60" s="260"/>
      <c r="L60" s="233"/>
      <c r="M60" s="234"/>
      <c r="N60" s="233"/>
      <c r="O60" s="112"/>
      <c r="P60" s="262"/>
      <c r="Q60" s="112"/>
    </row>
    <row r="61" spans="1:26" ht="15.75" x14ac:dyDescent="0.25">
      <c r="A61" s="336">
        <v>40763</v>
      </c>
      <c r="B61" s="403">
        <v>0.58333333333333337</v>
      </c>
      <c r="C61" s="403">
        <v>0.75</v>
      </c>
      <c r="D61" s="404">
        <v>4</v>
      </c>
      <c r="F61" s="91"/>
      <c r="G61" s="66"/>
      <c r="H61" s="98"/>
      <c r="J61" s="112"/>
      <c r="K61" s="260"/>
      <c r="L61" s="233"/>
      <c r="M61" s="234"/>
      <c r="N61" s="233"/>
      <c r="O61" s="112"/>
      <c r="P61" s="262"/>
      <c r="Q61" s="112"/>
    </row>
    <row r="62" spans="1:26" ht="15.75" x14ac:dyDescent="0.25">
      <c r="A62" s="336">
        <v>40764</v>
      </c>
      <c r="B62" s="403">
        <v>0.58333333333333337</v>
      </c>
      <c r="C62" s="403">
        <v>0.72916666666666663</v>
      </c>
      <c r="D62" s="404">
        <v>3.5</v>
      </c>
      <c r="E62" s="350"/>
      <c r="F62" s="91"/>
      <c r="G62" s="66"/>
      <c r="H62" s="98"/>
      <c r="J62" s="112"/>
      <c r="K62" s="260"/>
      <c r="L62" s="233"/>
      <c r="M62" s="234"/>
      <c r="N62" s="233"/>
      <c r="O62" s="112"/>
      <c r="P62" s="262"/>
      <c r="Q62" s="112"/>
    </row>
    <row r="63" spans="1:26" ht="16.5" thickBot="1" x14ac:dyDescent="0.3">
      <c r="A63" s="285" t="s">
        <v>7</v>
      </c>
      <c r="B63" s="138">
        <f>COUNT(A58:A62)</f>
        <v>5</v>
      </c>
      <c r="C63" s="149" t="s">
        <v>25</v>
      </c>
      <c r="D63" s="140">
        <f>SUM(D58:D62)</f>
        <v>19</v>
      </c>
      <c r="E63" s="350"/>
      <c r="F63" s="91"/>
      <c r="G63" s="66"/>
      <c r="H63" s="98"/>
      <c r="J63" s="112"/>
      <c r="K63" s="260"/>
      <c r="L63" s="233"/>
      <c r="M63" s="234"/>
      <c r="N63" s="233"/>
      <c r="O63" s="112"/>
      <c r="P63" s="262"/>
      <c r="Q63" s="112"/>
    </row>
    <row r="64" spans="1:26" ht="16.5" thickBot="1" x14ac:dyDescent="0.3">
      <c r="A64" s="381"/>
      <c r="B64" s="142"/>
      <c r="C64" s="143"/>
      <c r="D64" s="51"/>
      <c r="E64" s="350"/>
      <c r="F64" s="91"/>
      <c r="G64" s="66"/>
      <c r="H64" s="98"/>
      <c r="J64" s="112"/>
      <c r="K64" s="260"/>
      <c r="L64" s="233"/>
      <c r="M64" s="234"/>
      <c r="N64" s="233"/>
      <c r="O64" s="112"/>
      <c r="P64" s="262"/>
      <c r="Q64" s="112"/>
    </row>
    <row r="65" spans="1:24" ht="15.75" x14ac:dyDescent="0.25">
      <c r="A65" s="405">
        <v>40788</v>
      </c>
      <c r="B65" s="450">
        <v>0.60416666666666663</v>
      </c>
      <c r="C65" s="450">
        <v>0.75</v>
      </c>
      <c r="D65" s="291">
        <v>3.5</v>
      </c>
      <c r="F65" s="91"/>
      <c r="G65" s="66"/>
      <c r="H65" s="98"/>
      <c r="J65" s="112"/>
      <c r="K65" s="112"/>
      <c r="L65" s="112"/>
      <c r="M65" s="112"/>
      <c r="N65" s="112"/>
      <c r="O65" s="112"/>
      <c r="P65" s="300"/>
      <c r="Q65" s="112"/>
    </row>
    <row r="66" spans="1:24" ht="15.75" x14ac:dyDescent="0.25">
      <c r="A66" s="451">
        <v>40792</v>
      </c>
      <c r="B66" s="452">
        <v>0.5</v>
      </c>
      <c r="C66" s="452">
        <v>0.625</v>
      </c>
      <c r="D66" s="453">
        <v>3</v>
      </c>
      <c r="E66" s="91"/>
      <c r="F66" s="66"/>
      <c r="G66" s="98"/>
      <c r="I66" s="112"/>
      <c r="J66" s="112"/>
      <c r="K66" s="112"/>
      <c r="L66" s="112"/>
      <c r="M66" s="112"/>
      <c r="N66" s="112"/>
      <c r="O66" s="300"/>
      <c r="P66" s="112"/>
      <c r="X66" s="408"/>
    </row>
    <row r="67" spans="1:24" ht="15.75" x14ac:dyDescent="0.25">
      <c r="A67" s="451">
        <v>40794</v>
      </c>
      <c r="B67" s="452">
        <v>0.66666666666666663</v>
      </c>
      <c r="C67" s="452">
        <v>0.72916666666666663</v>
      </c>
      <c r="D67" s="453">
        <v>1.5</v>
      </c>
      <c r="E67" s="91"/>
      <c r="F67" s="66"/>
      <c r="G67" s="98"/>
      <c r="I67" s="112"/>
      <c r="J67" s="112"/>
      <c r="K67" s="112"/>
      <c r="L67" s="112"/>
      <c r="M67" s="112"/>
      <c r="N67" s="112"/>
      <c r="O67" s="300"/>
      <c r="P67" s="112"/>
      <c r="X67" s="408"/>
    </row>
    <row r="68" spans="1:24" ht="15.75" x14ac:dyDescent="0.25">
      <c r="A68" s="451">
        <v>40798</v>
      </c>
      <c r="B68" s="452">
        <v>0.58333333333333337</v>
      </c>
      <c r="C68" s="452">
        <v>0.72916666666666663</v>
      </c>
      <c r="D68" s="453">
        <v>3.5</v>
      </c>
      <c r="E68" s="91"/>
      <c r="F68" s="66"/>
      <c r="G68" s="98"/>
      <c r="I68" s="112"/>
      <c r="J68" s="112"/>
      <c r="K68" s="112"/>
      <c r="L68" s="112"/>
      <c r="M68" s="112"/>
      <c r="N68" s="112"/>
      <c r="O68" s="300"/>
      <c r="P68" s="112"/>
      <c r="X68" s="408"/>
    </row>
    <row r="69" spans="1:24" ht="15.75" x14ac:dyDescent="0.25">
      <c r="A69" s="406">
        <v>40799</v>
      </c>
      <c r="B69" s="411">
        <v>0.59375</v>
      </c>
      <c r="C69" s="411">
        <v>0.72916666666666663</v>
      </c>
      <c r="D69" s="292">
        <v>3.25</v>
      </c>
      <c r="U69" s="408"/>
      <c r="V69" s="409"/>
      <c r="W69" s="409"/>
      <c r="X69" s="410"/>
    </row>
    <row r="70" spans="1:24" ht="15.75" x14ac:dyDescent="0.25">
      <c r="A70" s="406">
        <v>40800</v>
      </c>
      <c r="B70" s="411">
        <v>0.58333333333333337</v>
      </c>
      <c r="C70" s="411">
        <v>0.75</v>
      </c>
      <c r="D70" s="292">
        <v>4</v>
      </c>
      <c r="E70" s="295" t="s">
        <v>39</v>
      </c>
      <c r="U70" s="408"/>
      <c r="V70" s="409"/>
      <c r="W70" s="409"/>
      <c r="X70" s="410"/>
    </row>
    <row r="71" spans="1:24" ht="15.75" x14ac:dyDescent="0.25">
      <c r="A71" s="406">
        <v>40801</v>
      </c>
      <c r="B71" s="411">
        <v>0.58333333333333337</v>
      </c>
      <c r="C71" s="411">
        <v>0.70833333333333337</v>
      </c>
      <c r="D71" s="292">
        <v>3</v>
      </c>
    </row>
    <row r="72" spans="1:24" ht="16.5" thickBot="1" x14ac:dyDescent="0.3">
      <c r="A72" s="286" t="s">
        <v>8</v>
      </c>
      <c r="B72" s="138">
        <f>COUNT(A65:A71)</f>
        <v>7</v>
      </c>
      <c r="C72" s="150" t="s">
        <v>25</v>
      </c>
      <c r="D72" s="140">
        <f>SUM(D65:D71)</f>
        <v>21.75</v>
      </c>
      <c r="U72" s="260"/>
    </row>
    <row r="73" spans="1:24" ht="16.5" thickBot="1" x14ac:dyDescent="0.3">
      <c r="A73" s="381"/>
      <c r="B73" s="142"/>
      <c r="C73" s="144"/>
      <c r="D73" s="51"/>
    </row>
    <row r="74" spans="1:24" ht="15.75" x14ac:dyDescent="0.2">
      <c r="A74" s="1445">
        <v>40828</v>
      </c>
      <c r="B74" s="417">
        <v>0.60416666666666663</v>
      </c>
      <c r="C74" s="363">
        <v>0.72916666666666663</v>
      </c>
      <c r="D74" s="402">
        <v>3</v>
      </c>
      <c r="E74" s="83"/>
      <c r="F74" s="83"/>
      <c r="G74" s="112"/>
    </row>
    <row r="75" spans="1:24" ht="15.75" x14ac:dyDescent="0.2">
      <c r="A75" s="1427"/>
      <c r="B75" s="418">
        <v>0.79166666666666663</v>
      </c>
      <c r="C75" s="366">
        <v>0.85416666666666663</v>
      </c>
      <c r="D75" s="404">
        <v>1.5</v>
      </c>
      <c r="E75" s="66"/>
      <c r="F75" s="67"/>
      <c r="G75" s="112"/>
    </row>
    <row r="76" spans="1:24" ht="15.75" x14ac:dyDescent="0.2">
      <c r="A76" s="1426">
        <v>40833</v>
      </c>
      <c r="B76" s="418">
        <v>0.66666666666666663</v>
      </c>
      <c r="C76" s="366">
        <v>0.72916666666666663</v>
      </c>
      <c r="D76" s="404">
        <v>1.5</v>
      </c>
      <c r="E76" s="233"/>
      <c r="F76" s="262"/>
      <c r="G76" s="98"/>
      <c r="H76" s="66"/>
      <c r="I76" s="66"/>
      <c r="J76" s="67"/>
      <c r="K76" s="112"/>
    </row>
    <row r="77" spans="1:24" ht="15.75" x14ac:dyDescent="0.25">
      <c r="A77" s="1427"/>
      <c r="B77" s="418">
        <v>0.80208333333333337</v>
      </c>
      <c r="C77" s="366">
        <v>0.83333333333333337</v>
      </c>
      <c r="D77" s="172">
        <v>0.75</v>
      </c>
      <c r="E77" s="233"/>
      <c r="F77" s="233"/>
      <c r="G77" s="98"/>
      <c r="H77" s="66"/>
      <c r="I77" s="66"/>
      <c r="J77" s="67"/>
      <c r="K77" s="112"/>
    </row>
    <row r="78" spans="1:24" ht="15.75" x14ac:dyDescent="0.25">
      <c r="A78" s="1426">
        <v>40834</v>
      </c>
      <c r="B78" s="418">
        <v>0.58333333333333337</v>
      </c>
      <c r="C78" s="366">
        <v>0.70833333333333337</v>
      </c>
      <c r="D78" s="172">
        <v>3</v>
      </c>
      <c r="E78" s="233"/>
      <c r="F78" s="233"/>
      <c r="G78" s="98"/>
      <c r="H78" s="66"/>
      <c r="I78" s="66"/>
      <c r="J78" s="67"/>
      <c r="K78" s="112"/>
    </row>
    <row r="79" spans="1:24" ht="15.75" x14ac:dyDescent="0.25">
      <c r="A79" s="1427"/>
      <c r="B79" s="418">
        <v>0.78125</v>
      </c>
      <c r="C79" s="366">
        <v>0.85416666666666663</v>
      </c>
      <c r="D79" s="172">
        <v>1.75</v>
      </c>
      <c r="E79" s="112"/>
      <c r="F79" s="112"/>
      <c r="G79" s="98"/>
      <c r="H79" s="66"/>
      <c r="I79" s="66"/>
      <c r="J79" s="67"/>
      <c r="K79" s="112"/>
    </row>
    <row r="80" spans="1:24" ht="15.75" x14ac:dyDescent="0.25">
      <c r="A80" s="454">
        <v>40847</v>
      </c>
      <c r="B80" s="419">
        <v>0.25</v>
      </c>
      <c r="C80" s="365">
        <v>0.375</v>
      </c>
      <c r="D80" s="345">
        <v>3</v>
      </c>
      <c r="E80" s="295" t="s">
        <v>43</v>
      </c>
      <c r="F80" s="112"/>
      <c r="G80" s="112"/>
      <c r="H80" s="112"/>
      <c r="I80" s="112"/>
      <c r="J80" s="112"/>
      <c r="K80" s="98"/>
      <c r="L80" s="66"/>
      <c r="M80" s="66"/>
      <c r="N80" s="67"/>
      <c r="O80" s="112"/>
    </row>
    <row r="81" spans="1:29" ht="16.5" thickBot="1" x14ac:dyDescent="0.3">
      <c r="A81" s="286" t="s">
        <v>9</v>
      </c>
      <c r="B81" s="146">
        <f>COUNT(A74:A80)</f>
        <v>4</v>
      </c>
      <c r="C81" s="313" t="s">
        <v>25</v>
      </c>
      <c r="D81" s="148">
        <f>SUM(D74:D80)</f>
        <v>14.5</v>
      </c>
      <c r="E81" s="20"/>
      <c r="J81" s="66"/>
      <c r="K81" s="79"/>
      <c r="L81" s="66"/>
      <c r="M81" s="66"/>
      <c r="N81" s="66"/>
      <c r="O81" s="66"/>
      <c r="Y81" s="328"/>
      <c r="Z81" s="328"/>
      <c r="AA81" s="328"/>
      <c r="AB81" s="328"/>
      <c r="AC81" s="328"/>
    </row>
    <row r="82" spans="1:29" ht="16.5" thickBot="1" x14ac:dyDescent="0.3">
      <c r="A82" s="381"/>
      <c r="B82" s="142"/>
      <c r="C82" s="143"/>
      <c r="D82" s="51"/>
      <c r="F82" s="1"/>
      <c r="G82" s="1"/>
      <c r="H82" s="1"/>
      <c r="J82" s="66"/>
      <c r="K82" s="79"/>
      <c r="L82" s="66"/>
      <c r="M82" s="66"/>
      <c r="N82" s="66"/>
      <c r="O82" s="66"/>
      <c r="Y82" s="328"/>
      <c r="Z82" s="328"/>
      <c r="AA82" s="1428"/>
      <c r="AB82" s="1428"/>
      <c r="AC82" s="331"/>
    </row>
    <row r="83" spans="1:29" ht="15.75" x14ac:dyDescent="0.25">
      <c r="A83" s="455">
        <v>40850</v>
      </c>
      <c r="B83" s="417">
        <v>0.25</v>
      </c>
      <c r="C83" s="363">
        <v>0.36458333333333331</v>
      </c>
      <c r="D83" s="170">
        <v>2.75</v>
      </c>
      <c r="E83" s="112"/>
      <c r="F83" s="1"/>
      <c r="G83" s="1"/>
      <c r="H83" s="1"/>
      <c r="J83" s="66"/>
      <c r="K83" s="79"/>
      <c r="L83" s="66"/>
      <c r="M83" s="66"/>
      <c r="N83" s="66"/>
      <c r="O83" s="66"/>
      <c r="Y83" s="328"/>
      <c r="Z83" s="328"/>
      <c r="AA83" s="420"/>
      <c r="AB83" s="420"/>
      <c r="AC83" s="331"/>
    </row>
    <row r="84" spans="1:29" ht="15.75" x14ac:dyDescent="0.25">
      <c r="A84" s="454">
        <v>40865</v>
      </c>
      <c r="B84" s="419">
        <v>0.25</v>
      </c>
      <c r="C84" s="365">
        <v>0.34375</v>
      </c>
      <c r="D84" s="345">
        <v>2.25</v>
      </c>
      <c r="E84" s="295" t="s">
        <v>43</v>
      </c>
      <c r="F84" s="1"/>
      <c r="G84" s="1"/>
      <c r="H84" s="1"/>
      <c r="J84" s="66"/>
      <c r="K84" s="79"/>
      <c r="L84" s="66"/>
      <c r="M84" s="66"/>
      <c r="N84" s="66"/>
      <c r="O84" s="66"/>
      <c r="Y84" s="328"/>
      <c r="Z84" s="328"/>
      <c r="AA84" s="420"/>
      <c r="AB84" s="420"/>
      <c r="AC84" s="331"/>
    </row>
    <row r="85" spans="1:29" ht="16.5" thickBot="1" x14ac:dyDescent="0.3">
      <c r="A85" s="285" t="s">
        <v>10</v>
      </c>
      <c r="B85" s="138">
        <f>COUNT(A83:A84)</f>
        <v>2</v>
      </c>
      <c r="C85" s="149" t="s">
        <v>25</v>
      </c>
      <c r="D85" s="140">
        <f>SUM(D83:D84)</f>
        <v>5</v>
      </c>
      <c r="F85" s="1"/>
      <c r="G85" s="1"/>
      <c r="H85" s="1"/>
      <c r="J85" s="66"/>
      <c r="K85" s="79"/>
      <c r="L85" s="66"/>
      <c r="M85" s="66"/>
      <c r="N85" s="66"/>
      <c r="O85" s="66"/>
      <c r="Y85" s="328"/>
      <c r="Z85" s="328"/>
      <c r="AA85" s="420"/>
      <c r="AB85" s="420"/>
      <c r="AC85" s="331"/>
    </row>
    <row r="86" spans="1:29" ht="15.75" x14ac:dyDescent="0.25">
      <c r="A86" s="381"/>
      <c r="B86" s="142"/>
      <c r="C86" s="143"/>
      <c r="D86" s="51"/>
      <c r="F86" s="1"/>
      <c r="G86" s="1"/>
      <c r="H86" s="1"/>
      <c r="J86" s="66"/>
      <c r="K86" s="79"/>
      <c r="L86" s="66"/>
      <c r="M86" s="66"/>
      <c r="N86" s="66"/>
      <c r="O86" s="66"/>
      <c r="Y86" s="328"/>
      <c r="Z86" s="328"/>
      <c r="AA86" s="420"/>
      <c r="AB86" s="420"/>
      <c r="AC86" s="331"/>
    </row>
    <row r="87" spans="1:29" ht="15.75" x14ac:dyDescent="0.25">
      <c r="A87" s="347">
        <v>40896</v>
      </c>
      <c r="B87" s="419">
        <v>0.25</v>
      </c>
      <c r="C87" s="372">
        <v>0.35416666666666669</v>
      </c>
      <c r="D87" s="345">
        <v>2.5</v>
      </c>
      <c r="E87" s="295" t="s">
        <v>43</v>
      </c>
      <c r="F87" s="1"/>
      <c r="G87" s="1"/>
      <c r="H87" s="1"/>
    </row>
    <row r="88" spans="1:29" ht="16.5" thickBot="1" x14ac:dyDescent="0.3">
      <c r="A88" s="286" t="s">
        <v>11</v>
      </c>
      <c r="B88" s="138">
        <f>COUNT(A87:A87)</f>
        <v>1</v>
      </c>
      <c r="C88" s="151" t="s">
        <v>25</v>
      </c>
      <c r="D88" s="140">
        <f>SUM(D87:D87)</f>
        <v>2.5</v>
      </c>
      <c r="G88" s="1"/>
      <c r="H88" s="1"/>
    </row>
    <row r="89" spans="1:29" ht="16.5" thickBot="1" x14ac:dyDescent="0.3">
      <c r="A89" s="381"/>
      <c r="B89" s="142"/>
      <c r="C89" s="152"/>
      <c r="D89" s="51"/>
    </row>
    <row r="90" spans="1:29" ht="15.75" x14ac:dyDescent="0.25">
      <c r="A90" s="389" t="s">
        <v>12</v>
      </c>
      <c r="B90" s="154">
        <f>B88+B85+B81+B72+B63+B56+B47+B37+B30+B20+B11+B7</f>
        <v>57</v>
      </c>
      <c r="C90" s="155" t="s">
        <v>25</v>
      </c>
      <c r="D90" s="156">
        <f>SUM(D88,D85,D81,D72,D63,D56,D47,D37,D30,D20,D11,D7)</f>
        <v>188</v>
      </c>
    </row>
    <row r="91" spans="1:29" ht="48" thickBot="1" x14ac:dyDescent="0.3">
      <c r="A91" s="390" t="s">
        <v>17</v>
      </c>
      <c r="B91" s="158">
        <f>AVERAGE(B88,B85,B81,B72,B63,B56,B47,B37,B30,B20,B11,B7)</f>
        <v>4.75</v>
      </c>
      <c r="C91" s="159"/>
      <c r="D91" s="160">
        <f>AVERAGE(D88,D85,D81,D72,D63,D56,D47,D37,D30,D20,D11,D7)</f>
        <v>15.666666666666666</v>
      </c>
    </row>
    <row r="92" spans="1:29" ht="15.75" x14ac:dyDescent="0.25">
      <c r="A92" s="391"/>
      <c r="B92" s="1"/>
      <c r="C92" s="1"/>
      <c r="D92" s="1"/>
    </row>
  </sheetData>
  <sheetProtection sheet="1" objects="1" scenarios="1"/>
  <mergeCells count="12">
    <mergeCell ref="A78:A79"/>
    <mergeCell ref="AA82:AB82"/>
    <mergeCell ref="A1:D1"/>
    <mergeCell ref="F1:H1"/>
    <mergeCell ref="J1:Z1"/>
    <mergeCell ref="A2:A3"/>
    <mergeCell ref="B2:C2"/>
    <mergeCell ref="D2:D3"/>
    <mergeCell ref="A26:A27"/>
    <mergeCell ref="A17:A18"/>
    <mergeCell ref="A74:A75"/>
    <mergeCell ref="A76:A7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101"/>
  <sheetViews>
    <sheetView zoomScaleNormal="100" workbookViewId="0">
      <selection activeCell="AC20" sqref="AC20"/>
    </sheetView>
  </sheetViews>
  <sheetFormatPr defaultRowHeight="12.75" x14ac:dyDescent="0.2"/>
  <cols>
    <col min="1" max="1" width="14.42578125" style="392" bestFit="1" customWidth="1"/>
    <col min="2" max="4" width="12.7109375" customWidth="1"/>
    <col min="5" max="5" width="10.140625" bestFit="1" customWidth="1"/>
    <col min="6" max="6" width="11.5703125" customWidth="1"/>
    <col min="9" max="9" width="2.28515625" customWidth="1"/>
    <col min="12" max="12" width="1.7109375" customWidth="1"/>
    <col min="15" max="15" width="1.7109375" customWidth="1"/>
    <col min="18" max="18" width="1.7109375" customWidth="1"/>
    <col min="21" max="21" width="1.7109375" customWidth="1"/>
    <col min="24" max="24" width="1.7109375" customWidth="1"/>
    <col min="25" max="25" width="10.140625" bestFit="1" customWidth="1"/>
    <col min="26" max="26" width="11.5703125" bestFit="1" customWidth="1"/>
    <col min="27" max="28" width="16.28515625" bestFit="1" customWidth="1"/>
  </cols>
  <sheetData>
    <row r="1" spans="1:26" ht="16.5" thickBot="1" x14ac:dyDescent="0.3">
      <c r="A1" s="1429" t="s">
        <v>62</v>
      </c>
      <c r="B1" s="1430"/>
      <c r="C1" s="1430"/>
      <c r="D1" s="1431"/>
      <c r="E1" s="20"/>
      <c r="F1" s="1432" t="s">
        <v>63</v>
      </c>
      <c r="G1" s="1433"/>
      <c r="H1" s="1434"/>
      <c r="I1" s="223"/>
      <c r="J1" s="1435" t="s">
        <v>59</v>
      </c>
      <c r="K1" s="1436"/>
      <c r="L1" s="1436"/>
      <c r="M1" s="1436"/>
      <c r="N1" s="1436"/>
      <c r="O1" s="1436"/>
      <c r="P1" s="1436"/>
      <c r="Q1" s="1436"/>
      <c r="R1" s="1436"/>
      <c r="S1" s="1436"/>
      <c r="T1" s="1436"/>
      <c r="U1" s="1436"/>
      <c r="V1" s="1436"/>
      <c r="W1" s="1436"/>
      <c r="X1" s="1436"/>
      <c r="Y1" s="1436"/>
      <c r="Z1" s="1437"/>
    </row>
    <row r="2" spans="1:26" ht="15.75" x14ac:dyDescent="0.25">
      <c r="A2" s="1438" t="s">
        <v>20</v>
      </c>
      <c r="B2" s="1439" t="s">
        <v>21</v>
      </c>
      <c r="C2" s="1440"/>
      <c r="D2" s="1438" t="s">
        <v>22</v>
      </c>
      <c r="E2" s="20"/>
      <c r="F2" s="315" t="s">
        <v>27</v>
      </c>
      <c r="G2" s="316" t="s">
        <v>28</v>
      </c>
      <c r="H2" s="317"/>
      <c r="I2" s="223"/>
      <c r="J2" s="318">
        <v>2001</v>
      </c>
      <c r="K2" s="319"/>
      <c r="L2" s="320"/>
      <c r="M2" s="319">
        <v>2002</v>
      </c>
      <c r="N2" s="321"/>
      <c r="O2" s="320"/>
      <c r="P2" s="319">
        <v>2003</v>
      </c>
      <c r="Q2" s="321"/>
      <c r="R2" s="320"/>
      <c r="S2" s="322">
        <v>2004</v>
      </c>
      <c r="T2" s="323"/>
      <c r="U2" s="324"/>
      <c r="V2" s="322">
        <v>2005</v>
      </c>
      <c r="W2" s="323"/>
      <c r="X2" s="324"/>
      <c r="Y2" s="322">
        <v>2006</v>
      </c>
      <c r="Z2" s="325"/>
    </row>
    <row r="3" spans="1:26" ht="16.5" thickBot="1" x14ac:dyDescent="0.3">
      <c r="A3" s="1438"/>
      <c r="B3" s="132" t="s">
        <v>23</v>
      </c>
      <c r="C3" s="135" t="s">
        <v>24</v>
      </c>
      <c r="D3" s="1438"/>
      <c r="E3" s="20"/>
      <c r="F3" s="227" t="s">
        <v>0</v>
      </c>
      <c r="G3" s="265">
        <f>D8</f>
        <v>8</v>
      </c>
      <c r="H3" s="228"/>
      <c r="I3" s="223"/>
      <c r="J3" s="208" t="s">
        <v>48</v>
      </c>
      <c r="K3" s="188" t="s">
        <v>49</v>
      </c>
      <c r="L3" s="189"/>
      <c r="M3" s="187" t="s">
        <v>48</v>
      </c>
      <c r="N3" s="188" t="s">
        <v>49</v>
      </c>
      <c r="O3" s="189"/>
      <c r="P3" s="187" t="s">
        <v>48</v>
      </c>
      <c r="Q3" s="188" t="s">
        <v>49</v>
      </c>
      <c r="R3" s="189"/>
      <c r="S3" s="187" t="s">
        <v>48</v>
      </c>
      <c r="T3" s="188" t="s">
        <v>49</v>
      </c>
      <c r="U3" s="189"/>
      <c r="V3" s="187" t="s">
        <v>48</v>
      </c>
      <c r="W3" s="188" t="s">
        <v>49</v>
      </c>
      <c r="X3" s="189"/>
      <c r="Y3" s="187" t="s">
        <v>48</v>
      </c>
      <c r="Z3" s="209" t="s">
        <v>49</v>
      </c>
    </row>
    <row r="4" spans="1:26" ht="15.75" x14ac:dyDescent="0.25">
      <c r="A4" s="378">
        <v>40182</v>
      </c>
      <c r="B4" s="370">
        <v>0.25</v>
      </c>
      <c r="C4" s="370">
        <v>0.36458333333333331</v>
      </c>
      <c r="D4" s="162">
        <v>2.75</v>
      </c>
      <c r="E4" s="20"/>
      <c r="F4" s="227" t="s">
        <v>1</v>
      </c>
      <c r="G4" s="265">
        <f>D16</f>
        <v>14</v>
      </c>
      <c r="H4" s="228"/>
      <c r="I4" s="223"/>
      <c r="J4" s="412">
        <v>36894</v>
      </c>
      <c r="K4" s="191" t="s">
        <v>43</v>
      </c>
      <c r="L4" s="192"/>
      <c r="M4" s="413">
        <v>37264</v>
      </c>
      <c r="N4" s="191" t="s">
        <v>43</v>
      </c>
      <c r="O4" s="192"/>
      <c r="P4" s="413">
        <v>37645</v>
      </c>
      <c r="Q4" s="191" t="s">
        <v>43</v>
      </c>
      <c r="R4" s="192"/>
      <c r="S4" s="413">
        <v>38012</v>
      </c>
      <c r="T4" s="191" t="s">
        <v>50</v>
      </c>
      <c r="U4" s="193"/>
      <c r="V4" s="413">
        <v>38376</v>
      </c>
      <c r="W4" s="191" t="s">
        <v>43</v>
      </c>
      <c r="X4" s="193"/>
      <c r="Y4" s="413">
        <v>38744</v>
      </c>
      <c r="Z4" s="211" t="s">
        <v>43</v>
      </c>
    </row>
    <row r="5" spans="1:26" ht="15.75" x14ac:dyDescent="0.25">
      <c r="A5" s="379">
        <v>40183</v>
      </c>
      <c r="B5" s="371">
        <v>0.26041666666666669</v>
      </c>
      <c r="C5" s="371">
        <v>0.35416666666666669</v>
      </c>
      <c r="D5" s="164">
        <v>2.25</v>
      </c>
      <c r="E5" s="20"/>
      <c r="F5" s="227" t="s">
        <v>2</v>
      </c>
      <c r="G5" s="265">
        <f>D22</f>
        <v>10.5</v>
      </c>
      <c r="H5" s="228"/>
      <c r="I5" s="223"/>
      <c r="J5" s="412">
        <v>36944</v>
      </c>
      <c r="K5" s="191" t="s">
        <v>43</v>
      </c>
      <c r="L5" s="192"/>
      <c r="M5" s="413">
        <v>37292</v>
      </c>
      <c r="N5" s="191" t="s">
        <v>43</v>
      </c>
      <c r="O5" s="192"/>
      <c r="P5" s="413">
        <v>37665</v>
      </c>
      <c r="Q5" s="191" t="s">
        <v>43</v>
      </c>
      <c r="R5" s="192"/>
      <c r="S5" s="414">
        <v>38019</v>
      </c>
      <c r="T5" s="195" t="s">
        <v>43</v>
      </c>
      <c r="U5" s="196"/>
      <c r="V5" s="414">
        <v>38019</v>
      </c>
      <c r="W5" s="195" t="s">
        <v>43</v>
      </c>
      <c r="X5" s="196"/>
      <c r="Y5" s="414">
        <v>38758</v>
      </c>
      <c r="Z5" s="212" t="s">
        <v>43</v>
      </c>
    </row>
    <row r="6" spans="1:26" ht="15.75" x14ac:dyDescent="0.25">
      <c r="A6" s="379">
        <v>40185</v>
      </c>
      <c r="B6" s="371">
        <v>0.3125</v>
      </c>
      <c r="C6" s="371">
        <v>0.33333333333333331</v>
      </c>
      <c r="D6" s="164">
        <v>0.5</v>
      </c>
      <c r="F6" s="227" t="s">
        <v>3</v>
      </c>
      <c r="G6" s="265">
        <f>D28</f>
        <v>12.5</v>
      </c>
      <c r="H6" s="228"/>
      <c r="I6" s="223"/>
      <c r="J6" s="412">
        <v>36953</v>
      </c>
      <c r="K6" s="191" t="s">
        <v>43</v>
      </c>
      <c r="L6" s="192"/>
      <c r="M6" s="413">
        <v>37316</v>
      </c>
      <c r="N6" s="191" t="s">
        <v>43</v>
      </c>
      <c r="O6" s="192"/>
      <c r="P6" s="413">
        <v>37684</v>
      </c>
      <c r="Q6" s="191" t="s">
        <v>43</v>
      </c>
      <c r="R6" s="192"/>
      <c r="S6" s="414">
        <v>38069</v>
      </c>
      <c r="T6" s="195" t="s">
        <v>38</v>
      </c>
      <c r="U6" s="196"/>
      <c r="V6" s="414">
        <v>38415</v>
      </c>
      <c r="W6" s="195" t="s">
        <v>38</v>
      </c>
      <c r="X6" s="196"/>
      <c r="Y6" s="414">
        <v>38784</v>
      </c>
      <c r="Z6" s="212" t="s">
        <v>38</v>
      </c>
    </row>
    <row r="7" spans="1:26" ht="15.75" x14ac:dyDescent="0.25">
      <c r="A7" s="380">
        <v>40189</v>
      </c>
      <c r="B7" s="372">
        <v>0.25</v>
      </c>
      <c r="C7" s="372">
        <v>0.35416666666666669</v>
      </c>
      <c r="D7" s="308">
        <v>2.5</v>
      </c>
      <c r="E7" s="295" t="s">
        <v>43</v>
      </c>
      <c r="F7" s="227" t="s">
        <v>29</v>
      </c>
      <c r="G7" s="265">
        <f>D35</f>
        <v>20.25</v>
      </c>
      <c r="H7" s="228"/>
      <c r="I7" s="223"/>
      <c r="J7" s="412">
        <v>36991</v>
      </c>
      <c r="K7" s="191" t="s">
        <v>39</v>
      </c>
      <c r="L7" s="192"/>
      <c r="M7" s="413">
        <v>37364</v>
      </c>
      <c r="N7" s="191" t="s">
        <v>39</v>
      </c>
      <c r="O7" s="192"/>
      <c r="P7" s="413">
        <v>37712</v>
      </c>
      <c r="Q7" s="191" t="s">
        <v>38</v>
      </c>
      <c r="R7" s="192"/>
      <c r="S7" s="414">
        <v>38100</v>
      </c>
      <c r="T7" s="195" t="s">
        <v>39</v>
      </c>
      <c r="U7" s="196"/>
      <c r="V7" s="414">
        <v>38463</v>
      </c>
      <c r="W7" s="195" t="s">
        <v>39</v>
      </c>
      <c r="X7" s="196"/>
      <c r="Y7" s="414">
        <v>38832</v>
      </c>
      <c r="Z7" s="212" t="s">
        <v>39</v>
      </c>
    </row>
    <row r="8" spans="1:26" ht="16.5" thickBot="1" x14ac:dyDescent="0.3">
      <c r="A8" s="285" t="s">
        <v>0</v>
      </c>
      <c r="B8" s="138">
        <f>COUNT(A4:A7)</f>
        <v>4</v>
      </c>
      <c r="C8" s="139" t="s">
        <v>25</v>
      </c>
      <c r="D8" s="140">
        <f>SUM(D4:D7)</f>
        <v>8</v>
      </c>
      <c r="E8" s="20"/>
      <c r="F8" s="227" t="s">
        <v>5</v>
      </c>
      <c r="G8" s="265">
        <f>D52</f>
        <v>55.25</v>
      </c>
      <c r="H8" s="228"/>
      <c r="I8" s="223"/>
      <c r="J8" s="412">
        <v>37033</v>
      </c>
      <c r="K8" s="191" t="s">
        <v>39</v>
      </c>
      <c r="L8" s="192"/>
      <c r="M8" s="413">
        <v>37385</v>
      </c>
      <c r="N8" s="191" t="s">
        <v>42</v>
      </c>
      <c r="O8" s="192"/>
      <c r="P8" s="413">
        <v>37750</v>
      </c>
      <c r="Q8" s="191" t="s">
        <v>39</v>
      </c>
      <c r="R8" s="192"/>
      <c r="S8" s="413">
        <v>38133</v>
      </c>
      <c r="T8" s="191" t="s">
        <v>39</v>
      </c>
      <c r="U8" s="193"/>
      <c r="V8" s="413">
        <v>38484</v>
      </c>
      <c r="W8" s="191" t="s">
        <v>39</v>
      </c>
      <c r="X8" s="193"/>
      <c r="Y8" s="413">
        <v>38867</v>
      </c>
      <c r="Z8" s="211" t="s">
        <v>40</v>
      </c>
    </row>
    <row r="9" spans="1:26" ht="15.75" x14ac:dyDescent="0.25">
      <c r="A9" s="381"/>
      <c r="B9" s="142"/>
      <c r="C9" s="142"/>
      <c r="D9" s="51"/>
      <c r="E9" s="20"/>
      <c r="F9" s="227" t="s">
        <v>6</v>
      </c>
      <c r="G9" s="265">
        <f>D64</f>
        <v>31.5</v>
      </c>
      <c r="H9" s="228"/>
      <c r="I9" s="223"/>
      <c r="J9" s="412">
        <v>37047</v>
      </c>
      <c r="K9" s="191" t="s">
        <v>51</v>
      </c>
      <c r="L9" s="192"/>
      <c r="M9" s="413">
        <v>37420</v>
      </c>
      <c r="N9" s="191" t="s">
        <v>39</v>
      </c>
      <c r="O9" s="192"/>
      <c r="P9" s="413">
        <v>37798</v>
      </c>
      <c r="Q9" s="191" t="s">
        <v>39</v>
      </c>
      <c r="R9" s="192"/>
      <c r="S9" s="413">
        <v>38156</v>
      </c>
      <c r="T9" s="191" t="s">
        <v>42</v>
      </c>
      <c r="U9" s="193"/>
      <c r="V9" s="413">
        <v>38518</v>
      </c>
      <c r="W9" s="191" t="s">
        <v>39</v>
      </c>
      <c r="X9" s="193"/>
      <c r="Y9" s="413">
        <v>38890</v>
      </c>
      <c r="Z9" s="211" t="s">
        <v>39</v>
      </c>
    </row>
    <row r="10" spans="1:26" ht="15.75" x14ac:dyDescent="0.25">
      <c r="A10" s="382">
        <v>40210</v>
      </c>
      <c r="B10" s="365">
        <v>0.25</v>
      </c>
      <c r="C10" s="365">
        <v>0.39583333333333331</v>
      </c>
      <c r="D10" s="345">
        <v>3.5</v>
      </c>
      <c r="E10" s="295" t="s">
        <v>43</v>
      </c>
      <c r="F10" s="227" t="s">
        <v>7</v>
      </c>
      <c r="G10" s="265">
        <f>D71</f>
        <v>18.5</v>
      </c>
      <c r="H10" s="228"/>
      <c r="I10" s="223"/>
      <c r="J10" s="412">
        <v>37083</v>
      </c>
      <c r="K10" s="191" t="s">
        <v>42</v>
      </c>
      <c r="L10" s="192"/>
      <c r="M10" s="413">
        <v>37467</v>
      </c>
      <c r="N10" s="191" t="s">
        <v>42</v>
      </c>
      <c r="O10" s="192"/>
      <c r="P10" s="413">
        <v>37811</v>
      </c>
      <c r="Q10" s="191" t="s">
        <v>39</v>
      </c>
      <c r="R10" s="192"/>
      <c r="S10" s="413">
        <v>38182</v>
      </c>
      <c r="T10" s="191" t="s">
        <v>39</v>
      </c>
      <c r="U10" s="193"/>
      <c r="V10" s="413">
        <v>38560</v>
      </c>
      <c r="W10" s="191" t="s">
        <v>39</v>
      </c>
      <c r="X10" s="193"/>
      <c r="Y10" s="413">
        <v>38929</v>
      </c>
      <c r="Z10" s="211" t="s">
        <v>42</v>
      </c>
    </row>
    <row r="11" spans="1:26" ht="15.75" x14ac:dyDescent="0.25">
      <c r="A11" s="383">
        <v>40217</v>
      </c>
      <c r="B11" s="366">
        <v>0.25</v>
      </c>
      <c r="C11" s="366">
        <v>0.35416666666666669</v>
      </c>
      <c r="D11" s="172">
        <v>2.5</v>
      </c>
      <c r="E11" s="20"/>
      <c r="F11" s="227" t="s">
        <v>8</v>
      </c>
      <c r="G11" s="265">
        <f>D77</f>
        <v>11.5</v>
      </c>
      <c r="H11" s="228"/>
      <c r="I11" s="223"/>
      <c r="J11" s="412">
        <v>37112</v>
      </c>
      <c r="K11" s="191" t="s">
        <v>42</v>
      </c>
      <c r="L11" s="192"/>
      <c r="M11" s="413">
        <v>37491</v>
      </c>
      <c r="N11" s="191" t="s">
        <v>42</v>
      </c>
      <c r="O11" s="192"/>
      <c r="P11" s="413">
        <v>37860</v>
      </c>
      <c r="Q11" s="191" t="s">
        <v>42</v>
      </c>
      <c r="R11" s="192"/>
      <c r="S11" s="413">
        <v>38203</v>
      </c>
      <c r="T11" s="191" t="s">
        <v>39</v>
      </c>
      <c r="U11" s="193"/>
      <c r="V11" s="413">
        <v>38579</v>
      </c>
      <c r="W11" s="191" t="s">
        <v>42</v>
      </c>
      <c r="X11" s="193"/>
      <c r="Y11" s="413">
        <v>38931</v>
      </c>
      <c r="Z11" s="211" t="s">
        <v>39</v>
      </c>
    </row>
    <row r="12" spans="1:26" ht="15.75" x14ac:dyDescent="0.25">
      <c r="A12" s="383">
        <v>40220</v>
      </c>
      <c r="B12" s="366">
        <v>0.25</v>
      </c>
      <c r="C12" s="366">
        <v>0.35416666666666669</v>
      </c>
      <c r="D12" s="172">
        <v>2.5</v>
      </c>
      <c r="F12" s="227" t="s">
        <v>9</v>
      </c>
      <c r="G12" s="265">
        <f>D86</f>
        <v>18</v>
      </c>
      <c r="H12" s="228"/>
      <c r="I12" s="223"/>
      <c r="J12" s="412">
        <v>37144</v>
      </c>
      <c r="K12" s="191" t="s">
        <v>42</v>
      </c>
      <c r="L12" s="192"/>
      <c r="M12" s="413">
        <v>37503</v>
      </c>
      <c r="N12" s="191" t="s">
        <v>39</v>
      </c>
      <c r="O12" s="192"/>
      <c r="P12" s="413">
        <v>37867</v>
      </c>
      <c r="Q12" s="191" t="s">
        <v>39</v>
      </c>
      <c r="R12" s="192"/>
      <c r="S12" s="413">
        <v>38239</v>
      </c>
      <c r="T12" s="191" t="s">
        <v>52</v>
      </c>
      <c r="U12" s="193"/>
      <c r="V12" s="413">
        <v>38980</v>
      </c>
      <c r="W12" s="191" t="s">
        <v>39</v>
      </c>
      <c r="X12" s="193"/>
      <c r="Y12" s="413">
        <v>38979</v>
      </c>
      <c r="Z12" s="211" t="s">
        <v>39</v>
      </c>
    </row>
    <row r="13" spans="1:26" ht="15.75" x14ac:dyDescent="0.25">
      <c r="A13" s="383">
        <v>40226</v>
      </c>
      <c r="B13" s="366">
        <v>0.25</v>
      </c>
      <c r="C13" s="366">
        <v>0.34375</v>
      </c>
      <c r="D13" s="172">
        <v>2.25</v>
      </c>
      <c r="E13" s="20"/>
      <c r="F13" s="227" t="s">
        <v>10</v>
      </c>
      <c r="G13" s="265">
        <f>D90</f>
        <v>4.58</v>
      </c>
      <c r="H13" s="228"/>
      <c r="I13" s="223"/>
      <c r="J13" s="412">
        <v>37193</v>
      </c>
      <c r="K13" s="191" t="s">
        <v>38</v>
      </c>
      <c r="L13" s="192"/>
      <c r="M13" s="413">
        <v>37532</v>
      </c>
      <c r="N13" s="191" t="s">
        <v>42</v>
      </c>
      <c r="O13" s="192"/>
      <c r="P13" s="413">
        <v>37907</v>
      </c>
      <c r="Q13" s="191" t="s">
        <v>42</v>
      </c>
      <c r="R13" s="192"/>
      <c r="S13" s="413">
        <v>38264</v>
      </c>
      <c r="T13" s="191" t="s">
        <v>52</v>
      </c>
      <c r="U13" s="193"/>
      <c r="V13" s="413">
        <v>38630</v>
      </c>
      <c r="W13" s="191" t="s">
        <v>51</v>
      </c>
      <c r="X13" s="193"/>
      <c r="Y13" s="413">
        <v>38995</v>
      </c>
      <c r="Z13" s="211" t="s">
        <v>39</v>
      </c>
    </row>
    <row r="14" spans="1:26" ht="15.75" x14ac:dyDescent="0.25">
      <c r="A14" s="383">
        <v>40227</v>
      </c>
      <c r="B14" s="366">
        <v>0.25</v>
      </c>
      <c r="C14" s="366">
        <v>0.3125</v>
      </c>
      <c r="D14" s="172">
        <v>1.5</v>
      </c>
      <c r="E14" s="20"/>
      <c r="F14" s="227" t="s">
        <v>11</v>
      </c>
      <c r="G14" s="265">
        <f>D97</f>
        <v>10.5</v>
      </c>
      <c r="H14" s="228"/>
      <c r="I14" s="223"/>
      <c r="J14" s="412">
        <v>37208</v>
      </c>
      <c r="K14" s="191" t="s">
        <v>43</v>
      </c>
      <c r="L14" s="192"/>
      <c r="M14" s="413"/>
      <c r="N14" s="191"/>
      <c r="O14" s="192"/>
      <c r="P14" s="413">
        <v>37930</v>
      </c>
      <c r="Q14" s="191" t="s">
        <v>53</v>
      </c>
      <c r="R14" s="192"/>
      <c r="S14" s="413">
        <v>38306</v>
      </c>
      <c r="T14" s="191" t="s">
        <v>54</v>
      </c>
      <c r="U14" s="193"/>
      <c r="V14" s="413">
        <v>38674</v>
      </c>
      <c r="W14" s="191" t="s">
        <v>43</v>
      </c>
      <c r="X14" s="193"/>
      <c r="Y14" s="413">
        <v>39042</v>
      </c>
      <c r="Z14" s="211" t="s">
        <v>40</v>
      </c>
    </row>
    <row r="15" spans="1:26" ht="16.5" thickBot="1" x14ac:dyDescent="0.3">
      <c r="A15" s="383">
        <v>40235</v>
      </c>
      <c r="B15" s="366">
        <v>0.25</v>
      </c>
      <c r="C15" s="366">
        <v>0.32291666666666669</v>
      </c>
      <c r="D15" s="172">
        <v>1.75</v>
      </c>
      <c r="E15" s="20"/>
      <c r="F15" s="229" t="s">
        <v>30</v>
      </c>
      <c r="G15" s="230">
        <f>SUM(G3:G14)</f>
        <v>215.08</v>
      </c>
      <c r="H15" s="231"/>
      <c r="I15" s="223"/>
      <c r="J15" s="412">
        <v>37252</v>
      </c>
      <c r="K15" s="191" t="s">
        <v>55</v>
      </c>
      <c r="L15" s="192"/>
      <c r="M15" s="413">
        <v>37594</v>
      </c>
      <c r="N15" s="191" t="s">
        <v>38</v>
      </c>
      <c r="O15" s="192"/>
      <c r="P15" s="413">
        <v>37963</v>
      </c>
      <c r="Q15" s="191" t="s">
        <v>43</v>
      </c>
      <c r="R15" s="192"/>
      <c r="S15" s="413">
        <v>38341</v>
      </c>
      <c r="T15" s="198" t="s">
        <v>54</v>
      </c>
      <c r="U15" s="199"/>
      <c r="V15" s="413">
        <v>38708</v>
      </c>
      <c r="W15" s="198" t="s">
        <v>43</v>
      </c>
      <c r="X15" s="199"/>
      <c r="Y15" s="413">
        <v>39424</v>
      </c>
      <c r="Z15" s="213" t="s">
        <v>38</v>
      </c>
    </row>
    <row r="16" spans="1:26" ht="16.5" thickBot="1" x14ac:dyDescent="0.3">
      <c r="A16" s="286" t="s">
        <v>1</v>
      </c>
      <c r="B16" s="146">
        <f>COUNT(A10:A15)</f>
        <v>6</v>
      </c>
      <c r="C16" s="147" t="s">
        <v>25</v>
      </c>
      <c r="D16" s="148">
        <f>SUM(D10:D15)</f>
        <v>14</v>
      </c>
      <c r="E16" s="101"/>
      <c r="F16" s="20"/>
      <c r="G16" s="20"/>
      <c r="H16" s="20"/>
      <c r="I16" s="223"/>
      <c r="J16" s="214"/>
      <c r="K16" s="200"/>
      <c r="L16" s="133"/>
      <c r="M16" s="201"/>
      <c r="N16" s="200"/>
      <c r="O16" s="133"/>
      <c r="P16" s="201"/>
      <c r="Q16" s="200"/>
      <c r="R16" s="133"/>
      <c r="S16" s="201"/>
      <c r="T16" s="202"/>
      <c r="U16" s="202"/>
      <c r="V16" s="201"/>
      <c r="W16" s="202"/>
      <c r="X16" s="202"/>
      <c r="Y16" s="201"/>
      <c r="Z16" s="215"/>
    </row>
    <row r="17" spans="1:26" ht="16.5" thickBot="1" x14ac:dyDescent="0.3">
      <c r="A17" s="381"/>
      <c r="B17" s="142"/>
      <c r="C17" s="142"/>
      <c r="D17" s="51"/>
      <c r="E17" s="101"/>
      <c r="F17" s="254"/>
      <c r="G17" s="254"/>
      <c r="H17" s="254"/>
      <c r="I17" s="223"/>
      <c r="J17" s="206" t="s">
        <v>56</v>
      </c>
      <c r="K17" s="181"/>
      <c r="L17" s="182"/>
      <c r="M17" s="181" t="s">
        <v>57</v>
      </c>
      <c r="N17" s="183"/>
      <c r="O17" s="182"/>
      <c r="P17" s="181" t="s">
        <v>58</v>
      </c>
      <c r="Q17" s="183"/>
      <c r="R17" s="182"/>
      <c r="S17" s="184">
        <v>2010</v>
      </c>
      <c r="T17" s="185"/>
      <c r="U17" s="186"/>
      <c r="V17" s="184">
        <v>2011</v>
      </c>
      <c r="W17" s="185"/>
      <c r="X17" s="186"/>
      <c r="Y17" s="184">
        <v>2012</v>
      </c>
      <c r="Z17" s="207"/>
    </row>
    <row r="18" spans="1:26" ht="15.75" x14ac:dyDescent="0.25">
      <c r="A18" s="384">
        <v>40238</v>
      </c>
      <c r="B18" s="367">
        <v>0.25</v>
      </c>
      <c r="C18" s="367">
        <v>0.33333333333333331</v>
      </c>
      <c r="D18" s="278">
        <v>2</v>
      </c>
      <c r="E18" s="101"/>
      <c r="F18" s="254"/>
      <c r="G18" s="254"/>
      <c r="H18" s="254"/>
      <c r="I18" s="223"/>
      <c r="J18" s="208" t="s">
        <v>48</v>
      </c>
      <c r="K18" s="188" t="s">
        <v>49</v>
      </c>
      <c r="L18" s="189"/>
      <c r="M18" s="187" t="s">
        <v>48</v>
      </c>
      <c r="N18" s="188" t="s">
        <v>49</v>
      </c>
      <c r="O18" s="189"/>
      <c r="P18" s="187" t="s">
        <v>48</v>
      </c>
      <c r="Q18" s="188" t="s">
        <v>49</v>
      </c>
      <c r="R18" s="189"/>
      <c r="S18" s="187" t="s">
        <v>48</v>
      </c>
      <c r="T18" s="188" t="s">
        <v>49</v>
      </c>
      <c r="U18" s="189"/>
      <c r="V18" s="187" t="s">
        <v>48</v>
      </c>
      <c r="W18" s="188" t="s">
        <v>49</v>
      </c>
      <c r="X18" s="189"/>
      <c r="Y18" s="187" t="s">
        <v>48</v>
      </c>
      <c r="Z18" s="209" t="s">
        <v>49</v>
      </c>
    </row>
    <row r="19" spans="1:26" ht="15.75" x14ac:dyDescent="0.25">
      <c r="A19" s="380">
        <v>40239</v>
      </c>
      <c r="B19" s="365">
        <v>0.73958333333333337</v>
      </c>
      <c r="C19" s="365">
        <v>0.86458333333333337</v>
      </c>
      <c r="D19" s="345">
        <v>3</v>
      </c>
      <c r="E19" s="295" t="s">
        <v>53</v>
      </c>
      <c r="F19" s="254"/>
      <c r="G19" s="254"/>
      <c r="H19" s="254"/>
      <c r="I19" s="223"/>
      <c r="J19" s="412">
        <v>39111</v>
      </c>
      <c r="K19" s="191" t="s">
        <v>43</v>
      </c>
      <c r="L19" s="192"/>
      <c r="M19" s="413">
        <v>39451</v>
      </c>
      <c r="N19" s="191" t="s">
        <v>43</v>
      </c>
      <c r="O19" s="192"/>
      <c r="P19" s="413">
        <v>39829</v>
      </c>
      <c r="Q19" s="191" t="s">
        <v>43</v>
      </c>
      <c r="R19" s="192"/>
      <c r="S19" s="413">
        <v>40189</v>
      </c>
      <c r="T19" s="191" t="s">
        <v>43</v>
      </c>
      <c r="U19" s="193"/>
      <c r="V19" s="413"/>
      <c r="W19" s="191"/>
      <c r="X19" s="193"/>
      <c r="Y19" s="413"/>
      <c r="Z19" s="211"/>
    </row>
    <row r="20" spans="1:26" ht="16.5" thickBot="1" x14ac:dyDescent="0.3">
      <c r="A20" s="385">
        <v>40240</v>
      </c>
      <c r="B20" s="368">
        <v>0.25</v>
      </c>
      <c r="C20" s="368">
        <v>0.40625</v>
      </c>
      <c r="D20" s="280">
        <v>3.75</v>
      </c>
      <c r="E20" s="20"/>
      <c r="F20" s="254"/>
      <c r="G20" s="254"/>
      <c r="H20" s="254"/>
      <c r="I20" s="223"/>
      <c r="J20" s="412">
        <v>39119</v>
      </c>
      <c r="K20" s="191" t="s">
        <v>43</v>
      </c>
      <c r="L20" s="192"/>
      <c r="M20" s="413">
        <v>39506</v>
      </c>
      <c r="N20" s="191" t="s">
        <v>43</v>
      </c>
      <c r="O20" s="192"/>
      <c r="P20" s="413">
        <v>39849</v>
      </c>
      <c r="Q20" s="191" t="s">
        <v>43</v>
      </c>
      <c r="R20" s="192"/>
      <c r="S20" s="414">
        <v>40210</v>
      </c>
      <c r="T20" s="195" t="s">
        <v>43</v>
      </c>
      <c r="U20" s="196"/>
      <c r="V20" s="414"/>
      <c r="W20" s="195"/>
      <c r="X20" s="196"/>
      <c r="Y20" s="414"/>
      <c r="Z20" s="212"/>
    </row>
    <row r="21" spans="1:26" ht="15.75" x14ac:dyDescent="0.25">
      <c r="A21" s="384">
        <v>40242</v>
      </c>
      <c r="B21" s="367">
        <v>0.26041666666666669</v>
      </c>
      <c r="C21" s="367">
        <v>0.33333333333333331</v>
      </c>
      <c r="D21" s="278">
        <v>1.75</v>
      </c>
      <c r="E21" s="70"/>
      <c r="F21" s="254"/>
      <c r="G21" s="254"/>
      <c r="H21" s="254"/>
      <c r="I21" s="223"/>
      <c r="J21" s="412">
        <v>39160</v>
      </c>
      <c r="K21" s="191" t="s">
        <v>43</v>
      </c>
      <c r="L21" s="192"/>
      <c r="M21" s="413">
        <v>39517</v>
      </c>
      <c r="N21" s="191" t="s">
        <v>43</v>
      </c>
      <c r="O21" s="192"/>
      <c r="P21" s="413">
        <v>39876</v>
      </c>
      <c r="Q21" s="191" t="s">
        <v>38</v>
      </c>
      <c r="R21" s="192"/>
      <c r="S21" s="414">
        <v>40239</v>
      </c>
      <c r="T21" s="195" t="s">
        <v>53</v>
      </c>
      <c r="U21" s="196"/>
      <c r="V21" s="414"/>
      <c r="W21" s="195"/>
      <c r="X21" s="196"/>
      <c r="Y21" s="414"/>
      <c r="Z21" s="212"/>
    </row>
    <row r="22" spans="1:26" ht="16.5" thickBot="1" x14ac:dyDescent="0.3">
      <c r="A22" s="285" t="s">
        <v>2</v>
      </c>
      <c r="B22" s="138">
        <f>COUNT(A18:A21)</f>
        <v>4</v>
      </c>
      <c r="C22" s="149" t="s">
        <v>25</v>
      </c>
      <c r="D22" s="140">
        <f>SUM(D18:D21)</f>
        <v>10.5</v>
      </c>
      <c r="E22" s="20"/>
      <c r="F22" s="254"/>
      <c r="G22" s="254"/>
      <c r="H22" s="254"/>
      <c r="I22" s="223"/>
      <c r="J22" s="412">
        <v>39202</v>
      </c>
      <c r="K22" s="191" t="s">
        <v>40</v>
      </c>
      <c r="L22" s="192"/>
      <c r="M22" s="413">
        <v>39554</v>
      </c>
      <c r="N22" s="191" t="s">
        <v>43</v>
      </c>
      <c r="O22" s="192"/>
      <c r="P22" s="413">
        <v>39930</v>
      </c>
      <c r="Q22" s="191" t="s">
        <v>39</v>
      </c>
      <c r="R22" s="192"/>
      <c r="S22" s="414">
        <v>40274</v>
      </c>
      <c r="T22" s="195" t="s">
        <v>39</v>
      </c>
      <c r="U22" s="196"/>
      <c r="V22" s="414"/>
      <c r="W22" s="195"/>
      <c r="X22" s="196"/>
      <c r="Y22" s="414"/>
      <c r="Z22" s="212"/>
    </row>
    <row r="23" spans="1:26" ht="16.5" thickBot="1" x14ac:dyDescent="0.3">
      <c r="A23" s="381"/>
      <c r="B23" s="142"/>
      <c r="C23" s="143"/>
      <c r="D23" s="51"/>
      <c r="E23" s="20"/>
      <c r="F23" s="20"/>
      <c r="G23" s="20"/>
      <c r="H23" s="20"/>
      <c r="I23" s="223"/>
      <c r="J23" s="412">
        <v>39232</v>
      </c>
      <c r="K23" s="191" t="s">
        <v>39</v>
      </c>
      <c r="L23" s="192"/>
      <c r="M23" s="413">
        <v>39595</v>
      </c>
      <c r="N23" s="191" t="s">
        <v>39</v>
      </c>
      <c r="O23" s="192"/>
      <c r="P23" s="413">
        <v>39962</v>
      </c>
      <c r="Q23" s="191" t="s">
        <v>39</v>
      </c>
      <c r="R23" s="192"/>
      <c r="S23" s="413">
        <v>40325</v>
      </c>
      <c r="T23" s="195" t="s">
        <v>39</v>
      </c>
      <c r="U23" s="193"/>
      <c r="V23" s="413"/>
      <c r="W23" s="191"/>
      <c r="X23" s="193"/>
      <c r="Y23" s="413"/>
      <c r="Z23" s="211"/>
    </row>
    <row r="24" spans="1:26" ht="15.75" x14ac:dyDescent="0.25">
      <c r="A24" s="386">
        <v>40273</v>
      </c>
      <c r="B24" s="363">
        <v>0.625</v>
      </c>
      <c r="C24" s="363">
        <v>0.79166666666666663</v>
      </c>
      <c r="D24" s="346">
        <v>4</v>
      </c>
      <c r="E24" s="20"/>
      <c r="F24" s="20"/>
      <c r="G24" s="20"/>
      <c r="H24" s="20"/>
      <c r="I24" s="224"/>
      <c r="J24" s="412">
        <v>39252</v>
      </c>
      <c r="K24" s="191" t="s">
        <v>42</v>
      </c>
      <c r="L24" s="192"/>
      <c r="M24" s="413">
        <v>39608</v>
      </c>
      <c r="N24" s="191" t="s">
        <v>39</v>
      </c>
      <c r="O24" s="192"/>
      <c r="P24" s="413">
        <v>39993</v>
      </c>
      <c r="Q24" s="191" t="s">
        <v>39</v>
      </c>
      <c r="R24" s="192"/>
      <c r="S24" s="413">
        <v>40352</v>
      </c>
      <c r="T24" s="191" t="s">
        <v>42</v>
      </c>
      <c r="U24" s="193"/>
      <c r="V24" s="413"/>
      <c r="W24" s="191"/>
      <c r="X24" s="193"/>
      <c r="Y24" s="413"/>
      <c r="Z24" s="211"/>
    </row>
    <row r="25" spans="1:26" ht="15.75" x14ac:dyDescent="0.25">
      <c r="A25" s="383">
        <v>40273</v>
      </c>
      <c r="B25" s="364">
        <v>0.85416666666666663</v>
      </c>
      <c r="C25" s="364">
        <v>0.875</v>
      </c>
      <c r="D25" s="282">
        <v>0.5</v>
      </c>
      <c r="F25" s="20"/>
      <c r="G25" s="20"/>
      <c r="H25" s="20"/>
      <c r="I25" s="224"/>
      <c r="J25" s="412">
        <v>39282</v>
      </c>
      <c r="K25" s="191" t="s">
        <v>39</v>
      </c>
      <c r="L25" s="192"/>
      <c r="M25" s="413">
        <v>39650</v>
      </c>
      <c r="N25" s="191" t="s">
        <v>39</v>
      </c>
      <c r="O25" s="192"/>
      <c r="P25" s="413">
        <v>40022</v>
      </c>
      <c r="Q25" s="191" t="s">
        <v>42</v>
      </c>
      <c r="R25" s="192"/>
      <c r="S25" s="413">
        <v>40381</v>
      </c>
      <c r="T25" s="195" t="s">
        <v>39</v>
      </c>
      <c r="U25" s="193"/>
      <c r="V25" s="413"/>
      <c r="W25" s="191"/>
      <c r="X25" s="193"/>
      <c r="Y25" s="413"/>
      <c r="Z25" s="211"/>
    </row>
    <row r="26" spans="1:26" ht="15.75" x14ac:dyDescent="0.25">
      <c r="A26" s="380">
        <v>40274</v>
      </c>
      <c r="B26" s="365">
        <v>0.58333333333333337</v>
      </c>
      <c r="C26" s="365">
        <v>0.79166666666666663</v>
      </c>
      <c r="D26" s="345">
        <v>5</v>
      </c>
      <c r="E26" s="295" t="s">
        <v>39</v>
      </c>
      <c r="F26" s="1"/>
      <c r="G26" s="1"/>
      <c r="I26" s="223"/>
      <c r="J26" s="412">
        <v>39303</v>
      </c>
      <c r="K26" s="198" t="s">
        <v>42</v>
      </c>
      <c r="L26" s="192"/>
      <c r="M26" s="413">
        <v>39666</v>
      </c>
      <c r="N26" s="191" t="s">
        <v>39</v>
      </c>
      <c r="O26" s="192"/>
      <c r="P26" s="413">
        <v>40035</v>
      </c>
      <c r="Q26" s="191" t="s">
        <v>42</v>
      </c>
      <c r="R26" s="192"/>
      <c r="S26" s="413">
        <v>40401</v>
      </c>
      <c r="T26" s="195" t="s">
        <v>39</v>
      </c>
      <c r="U26" s="193"/>
      <c r="V26" s="413"/>
      <c r="W26" s="191"/>
      <c r="X26" s="193"/>
      <c r="Y26" s="413"/>
      <c r="Z26" s="211"/>
    </row>
    <row r="27" spans="1:26" ht="15.75" x14ac:dyDescent="0.25">
      <c r="A27" s="387">
        <v>40275</v>
      </c>
      <c r="B27" s="369">
        <v>0.625</v>
      </c>
      <c r="C27" s="369">
        <v>0.75</v>
      </c>
      <c r="D27" s="305">
        <v>3</v>
      </c>
      <c r="E27" s="20"/>
      <c r="F27" s="1"/>
      <c r="G27" s="1"/>
      <c r="H27" s="64"/>
      <c r="I27" s="223"/>
      <c r="J27" s="412">
        <v>39335</v>
      </c>
      <c r="K27" s="191" t="s">
        <v>42</v>
      </c>
      <c r="L27" s="192"/>
      <c r="M27" s="413">
        <v>39699</v>
      </c>
      <c r="N27" s="191" t="s">
        <v>39</v>
      </c>
      <c r="O27" s="192"/>
      <c r="P27" s="413">
        <v>40080</v>
      </c>
      <c r="Q27" s="191" t="s">
        <v>39</v>
      </c>
      <c r="R27" s="192"/>
      <c r="S27" s="413">
        <v>40422</v>
      </c>
      <c r="T27" s="195" t="s">
        <v>39</v>
      </c>
      <c r="U27" s="193"/>
      <c r="V27" s="413"/>
      <c r="W27" s="191"/>
      <c r="X27" s="193"/>
      <c r="Y27" s="413"/>
      <c r="Z27" s="211"/>
    </row>
    <row r="28" spans="1:26" ht="16.5" thickBot="1" x14ac:dyDescent="0.3">
      <c r="A28" s="285" t="s">
        <v>3</v>
      </c>
      <c r="B28" s="138">
        <f>COUNT(A24:A27)</f>
        <v>4</v>
      </c>
      <c r="C28" s="149" t="s">
        <v>25</v>
      </c>
      <c r="D28" s="140">
        <f>SUM(D24:D27)</f>
        <v>12.5</v>
      </c>
      <c r="F28" s="1"/>
      <c r="G28" s="1"/>
      <c r="H28" s="1"/>
      <c r="I28" s="223"/>
      <c r="J28" s="412">
        <v>39363</v>
      </c>
      <c r="K28" s="191" t="s">
        <v>39</v>
      </c>
      <c r="L28" s="192"/>
      <c r="M28" s="413">
        <v>39751</v>
      </c>
      <c r="N28" s="191" t="s">
        <v>43</v>
      </c>
      <c r="O28" s="192"/>
      <c r="P28" s="413">
        <v>40093</v>
      </c>
      <c r="Q28" s="191" t="s">
        <v>39</v>
      </c>
      <c r="R28" s="192"/>
      <c r="S28" s="413">
        <v>40478</v>
      </c>
      <c r="T28" s="191" t="s">
        <v>53</v>
      </c>
      <c r="U28" s="193"/>
      <c r="V28" s="413"/>
      <c r="W28" s="191"/>
      <c r="X28" s="193"/>
      <c r="Y28" s="413"/>
      <c r="Z28" s="211"/>
    </row>
    <row r="29" spans="1:26" ht="16.5" thickBot="1" x14ac:dyDescent="0.3">
      <c r="A29" s="381"/>
      <c r="B29" s="142"/>
      <c r="C29" s="143"/>
      <c r="D29" s="51"/>
      <c r="E29" s="101"/>
      <c r="F29" s="71"/>
      <c r="G29" s="71"/>
      <c r="H29" s="71"/>
      <c r="I29" s="223"/>
      <c r="J29" s="412">
        <v>39394</v>
      </c>
      <c r="K29" s="191" t="s">
        <v>43</v>
      </c>
      <c r="L29" s="192"/>
      <c r="M29" s="413">
        <v>39776</v>
      </c>
      <c r="N29" s="191" t="s">
        <v>43</v>
      </c>
      <c r="O29" s="192"/>
      <c r="P29" s="413">
        <v>40129</v>
      </c>
      <c r="Q29" s="191" t="s">
        <v>53</v>
      </c>
      <c r="R29" s="192"/>
      <c r="S29" s="413">
        <v>40490</v>
      </c>
      <c r="T29" s="191" t="s">
        <v>53</v>
      </c>
      <c r="U29" s="193"/>
      <c r="V29" s="413"/>
      <c r="W29" s="191"/>
      <c r="X29" s="193"/>
      <c r="Y29" s="413"/>
      <c r="Z29" s="211"/>
    </row>
    <row r="30" spans="1:26" ht="16.5" thickBot="1" x14ac:dyDescent="0.3">
      <c r="A30" s="384">
        <v>40304</v>
      </c>
      <c r="B30" s="395">
        <v>0.55208333333333337</v>
      </c>
      <c r="C30" s="396">
        <v>0.77083333333333337</v>
      </c>
      <c r="D30" s="362">
        <v>5.25</v>
      </c>
      <c r="E30" s="1"/>
      <c r="F30" s="1"/>
      <c r="G30" s="1"/>
      <c r="H30" s="1"/>
      <c r="I30" s="223"/>
      <c r="J30" s="415">
        <v>39434</v>
      </c>
      <c r="K30" s="217" t="s">
        <v>43</v>
      </c>
      <c r="L30" s="218"/>
      <c r="M30" s="416">
        <v>39785</v>
      </c>
      <c r="N30" s="217" t="s">
        <v>43</v>
      </c>
      <c r="O30" s="218"/>
      <c r="P30" s="416">
        <v>40168</v>
      </c>
      <c r="Q30" s="217" t="s">
        <v>43</v>
      </c>
      <c r="R30" s="218"/>
      <c r="S30" s="416">
        <v>40527</v>
      </c>
      <c r="T30" s="429" t="s">
        <v>43</v>
      </c>
      <c r="U30" s="221"/>
      <c r="V30" s="416"/>
      <c r="W30" s="220"/>
      <c r="X30" s="221"/>
      <c r="Y30" s="416"/>
      <c r="Z30" s="222"/>
    </row>
    <row r="31" spans="1:26" ht="15.75" x14ac:dyDescent="0.25">
      <c r="A31" s="394">
        <v>40305</v>
      </c>
      <c r="B31" s="398">
        <v>0.64583333333333337</v>
      </c>
      <c r="C31" s="400">
        <v>0.75</v>
      </c>
      <c r="D31" s="399">
        <v>2.5</v>
      </c>
      <c r="F31" s="79"/>
      <c r="G31" s="64"/>
      <c r="H31" s="1"/>
    </row>
    <row r="32" spans="1:26" ht="15.75" x14ac:dyDescent="0.25">
      <c r="A32" s="385">
        <v>40312</v>
      </c>
      <c r="B32" s="397">
        <v>0.58333333333333337</v>
      </c>
      <c r="C32" s="368">
        <v>0.77083333333333337</v>
      </c>
      <c r="D32" s="280">
        <v>4.5</v>
      </c>
      <c r="F32" s="79"/>
      <c r="G32" s="64"/>
      <c r="H32" s="1"/>
    </row>
    <row r="33" spans="1:27" ht="15.75" x14ac:dyDescent="0.25">
      <c r="A33" s="385">
        <v>40313</v>
      </c>
      <c r="B33" s="368">
        <v>0.625</v>
      </c>
      <c r="C33" s="368">
        <v>0.77083333333333337</v>
      </c>
      <c r="D33" s="280">
        <v>3.5</v>
      </c>
      <c r="E33" s="1"/>
      <c r="F33" s="79"/>
      <c r="G33" s="65" t="s">
        <v>41</v>
      </c>
      <c r="H33" s="1"/>
    </row>
    <row r="34" spans="1:27" ht="15.75" x14ac:dyDescent="0.25">
      <c r="A34" s="380">
        <v>40325</v>
      </c>
      <c r="B34" s="365">
        <v>0.58333333333333337</v>
      </c>
      <c r="C34" s="365">
        <v>0.77083333333333337</v>
      </c>
      <c r="D34" s="345">
        <v>4.5</v>
      </c>
      <c r="E34" s="295" t="s">
        <v>39</v>
      </c>
      <c r="F34" s="350"/>
      <c r="G34" s="351"/>
      <c r="H34" s="351"/>
      <c r="I34" s="351"/>
      <c r="J34" s="351"/>
      <c r="K34" s="66"/>
      <c r="L34" s="66"/>
      <c r="M34" s="112"/>
    </row>
    <row r="35" spans="1:27" ht="16.5" thickBot="1" x14ac:dyDescent="0.3">
      <c r="A35" s="285" t="s">
        <v>4</v>
      </c>
      <c r="B35" s="138">
        <f>COUNT(A30:A34)</f>
        <v>5</v>
      </c>
      <c r="C35" s="149" t="s">
        <v>25</v>
      </c>
      <c r="D35" s="140">
        <f>SUM(D30:D34)</f>
        <v>20.25</v>
      </c>
      <c r="F35" s="350"/>
      <c r="G35" s="351"/>
      <c r="H35" s="351"/>
      <c r="I35" s="351"/>
      <c r="J35" s="351"/>
      <c r="K35" s="112"/>
      <c r="L35" s="112"/>
      <c r="M35" s="112"/>
      <c r="N35" s="112"/>
      <c r="O35" s="112"/>
      <c r="P35" s="112"/>
    </row>
    <row r="36" spans="1:27" ht="16.5" thickBot="1" x14ac:dyDescent="0.3">
      <c r="A36" s="381"/>
      <c r="B36" s="142"/>
      <c r="C36" s="143"/>
      <c r="D36" s="51"/>
      <c r="F36" s="350"/>
      <c r="G36" s="351"/>
      <c r="H36" s="351"/>
      <c r="I36" s="351"/>
      <c r="J36" s="351"/>
      <c r="M36" s="83"/>
      <c r="N36" s="83"/>
    </row>
    <row r="37" spans="1:27" ht="15.75" x14ac:dyDescent="0.25">
      <c r="A37" s="386">
        <v>40333</v>
      </c>
      <c r="B37" s="363">
        <v>0.58333333333333337</v>
      </c>
      <c r="C37" s="363">
        <v>0.76041666666666663</v>
      </c>
      <c r="D37" s="170">
        <v>4.25</v>
      </c>
      <c r="E37" s="350"/>
      <c r="F37" s="353"/>
      <c r="G37" s="353"/>
      <c r="H37" s="354"/>
      <c r="I37" s="351"/>
      <c r="J37" s="351"/>
      <c r="M37" s="83"/>
      <c r="N37" s="83"/>
      <c r="AA37" s="352"/>
    </row>
    <row r="38" spans="1:27" ht="15.75" x14ac:dyDescent="0.25">
      <c r="A38" s="383">
        <v>40334</v>
      </c>
      <c r="B38" s="364">
        <v>0.625</v>
      </c>
      <c r="C38" s="364">
        <v>0.77083333333333337</v>
      </c>
      <c r="D38" s="282">
        <v>3.5</v>
      </c>
      <c r="E38" s="350"/>
      <c r="F38" s="353"/>
      <c r="G38" s="353"/>
      <c r="H38" s="354"/>
      <c r="I38" s="351"/>
      <c r="J38" s="351"/>
      <c r="M38" s="83"/>
      <c r="N38" s="83"/>
    </row>
    <row r="39" spans="1:27" ht="15.75" x14ac:dyDescent="0.25">
      <c r="A39" s="383">
        <v>40335</v>
      </c>
      <c r="B39" s="364">
        <v>0.64583333333333337</v>
      </c>
      <c r="C39" s="364">
        <v>0.75</v>
      </c>
      <c r="D39" s="282">
        <v>2.5</v>
      </c>
      <c r="E39" s="350"/>
      <c r="F39" s="353"/>
      <c r="G39" s="353"/>
      <c r="H39" s="354"/>
      <c r="J39" s="260"/>
      <c r="M39" s="83"/>
      <c r="N39" s="83"/>
    </row>
    <row r="40" spans="1:27" ht="15.75" x14ac:dyDescent="0.25">
      <c r="A40" s="383">
        <v>40339</v>
      </c>
      <c r="B40" s="364">
        <v>0.54166666666666663</v>
      </c>
      <c r="C40" s="364">
        <v>0.76041666666666663</v>
      </c>
      <c r="D40" s="282">
        <v>5.25</v>
      </c>
      <c r="E40" s="350"/>
      <c r="F40" s="353"/>
      <c r="G40" s="353"/>
      <c r="H40" s="354"/>
      <c r="J40" s="260"/>
      <c r="M40" s="83"/>
      <c r="N40" s="83"/>
    </row>
    <row r="41" spans="1:27" ht="15.75" x14ac:dyDescent="0.25">
      <c r="A41" s="383">
        <v>40340</v>
      </c>
      <c r="B41" s="364">
        <v>0.58333333333333337</v>
      </c>
      <c r="C41" s="364">
        <v>0.75</v>
      </c>
      <c r="D41" s="282">
        <v>4</v>
      </c>
      <c r="E41" s="350"/>
      <c r="F41" s="353"/>
      <c r="G41" s="353"/>
      <c r="H41" s="354"/>
      <c r="J41" s="260"/>
      <c r="M41" s="83"/>
      <c r="N41" s="83"/>
    </row>
    <row r="42" spans="1:27" ht="15.75" x14ac:dyDescent="0.25">
      <c r="A42" s="383">
        <v>40341</v>
      </c>
      <c r="B42" s="364">
        <v>0.6875</v>
      </c>
      <c r="C42" s="364">
        <v>0.71875</v>
      </c>
      <c r="D42" s="282">
        <v>0.75</v>
      </c>
      <c r="E42" s="355"/>
      <c r="F42" s="356"/>
      <c r="G42" s="356"/>
      <c r="H42" s="354"/>
    </row>
    <row r="43" spans="1:27" ht="15.75" x14ac:dyDescent="0.25">
      <c r="A43" s="383">
        <v>40342</v>
      </c>
      <c r="B43" s="364">
        <v>0.625</v>
      </c>
      <c r="C43" s="364">
        <v>0.73958333333333337</v>
      </c>
      <c r="D43" s="282">
        <v>2.75</v>
      </c>
      <c r="E43" s="350"/>
      <c r="F43" s="353"/>
      <c r="G43" s="353"/>
      <c r="H43" s="354"/>
    </row>
    <row r="44" spans="1:27" ht="15.75" x14ac:dyDescent="0.25">
      <c r="A44" s="383">
        <v>40343</v>
      </c>
      <c r="B44" s="364">
        <v>0.5</v>
      </c>
      <c r="C44" s="364">
        <v>0.77083333333333337</v>
      </c>
      <c r="D44" s="282">
        <v>6.5</v>
      </c>
      <c r="E44" s="355"/>
      <c r="F44" s="356"/>
      <c r="G44" s="356"/>
      <c r="H44" s="354"/>
    </row>
    <row r="45" spans="1:27" ht="15.75" x14ac:dyDescent="0.25">
      <c r="A45" s="383">
        <v>40344</v>
      </c>
      <c r="B45" s="364">
        <v>0.58333333333333337</v>
      </c>
      <c r="C45" s="364">
        <v>0.78125</v>
      </c>
      <c r="D45" s="282">
        <v>4.75</v>
      </c>
      <c r="E45" s="355"/>
      <c r="F45" s="356"/>
      <c r="G45" s="356"/>
      <c r="H45" s="354"/>
    </row>
    <row r="46" spans="1:27" ht="15.75" x14ac:dyDescent="0.25">
      <c r="A46" s="383">
        <v>40350</v>
      </c>
      <c r="B46" s="364">
        <v>0.60416666666666663</v>
      </c>
      <c r="C46" s="364">
        <v>0.75</v>
      </c>
      <c r="D46" s="282">
        <v>3.5</v>
      </c>
      <c r="E46" s="355"/>
      <c r="F46" s="356"/>
      <c r="G46" s="356"/>
      <c r="H46" s="354"/>
      <c r="L46" s="66"/>
      <c r="M46" s="98"/>
    </row>
    <row r="47" spans="1:27" ht="15.75" x14ac:dyDescent="0.25">
      <c r="A47" s="383">
        <v>40351</v>
      </c>
      <c r="B47" s="364">
        <v>0.54166666666666663</v>
      </c>
      <c r="C47" s="364">
        <v>0.73958333333333337</v>
      </c>
      <c r="D47" s="282">
        <v>4.75</v>
      </c>
      <c r="E47" s="355"/>
      <c r="F47" s="356"/>
      <c r="G47" s="356"/>
      <c r="H47" s="354"/>
      <c r="Q47" s="66"/>
      <c r="R47" s="98"/>
    </row>
    <row r="48" spans="1:27" ht="15.75" x14ac:dyDescent="0.25">
      <c r="A48" s="380">
        <v>40352</v>
      </c>
      <c r="B48" s="365">
        <v>0.58333333333333337</v>
      </c>
      <c r="C48" s="365">
        <v>0.72916666666666663</v>
      </c>
      <c r="D48" s="345">
        <v>3.5</v>
      </c>
      <c r="E48" s="295" t="s">
        <v>42</v>
      </c>
      <c r="F48" s="356"/>
      <c r="G48" s="356"/>
      <c r="H48" s="354"/>
      <c r="Q48" s="66"/>
      <c r="R48" s="79"/>
    </row>
    <row r="49" spans="1:26" ht="15.75" x14ac:dyDescent="0.25">
      <c r="A49" s="383">
        <v>40353</v>
      </c>
      <c r="B49" s="366">
        <v>0.54166666666666663</v>
      </c>
      <c r="C49" s="366">
        <v>0.75</v>
      </c>
      <c r="D49" s="172">
        <v>5</v>
      </c>
      <c r="E49" s="355"/>
      <c r="F49" s="356"/>
      <c r="G49" s="356"/>
      <c r="H49" s="354"/>
      <c r="Q49" s="66"/>
      <c r="R49" s="79"/>
    </row>
    <row r="50" spans="1:26" ht="15.75" x14ac:dyDescent="0.25">
      <c r="A50" s="383">
        <v>40357</v>
      </c>
      <c r="B50" s="364">
        <v>0.625</v>
      </c>
      <c r="C50" s="364">
        <v>0.76041666666666663</v>
      </c>
      <c r="D50" s="282">
        <v>3.25</v>
      </c>
      <c r="E50" s="355"/>
      <c r="F50" s="356"/>
      <c r="G50" s="356"/>
      <c r="H50" s="354"/>
      <c r="L50" s="234"/>
      <c r="M50" s="233"/>
      <c r="N50" s="262"/>
      <c r="O50" s="112"/>
      <c r="P50" s="112"/>
      <c r="Y50" s="66"/>
      <c r="Z50" s="79"/>
    </row>
    <row r="51" spans="1:26" ht="15.75" x14ac:dyDescent="0.25">
      <c r="A51" s="383">
        <v>40359</v>
      </c>
      <c r="B51" s="366">
        <v>0.58333333333333337</v>
      </c>
      <c r="C51" s="366">
        <v>0.625</v>
      </c>
      <c r="D51" s="172">
        <v>1</v>
      </c>
      <c r="E51" s="355"/>
      <c r="F51" s="356"/>
      <c r="G51" s="356"/>
      <c r="H51" s="354"/>
      <c r="L51" s="234"/>
      <c r="M51" s="233"/>
      <c r="N51" s="262"/>
      <c r="O51" s="112"/>
      <c r="P51" s="112"/>
      <c r="Y51" s="79"/>
      <c r="Z51" s="79"/>
    </row>
    <row r="52" spans="1:26" ht="16.5" thickBot="1" x14ac:dyDescent="0.3">
      <c r="A52" s="285" t="s">
        <v>5</v>
      </c>
      <c r="B52" s="138">
        <f>COUNT(A37:A51)</f>
        <v>15</v>
      </c>
      <c r="C52" s="149" t="s">
        <v>25</v>
      </c>
      <c r="D52" s="140">
        <f>SUM(D37:D51)</f>
        <v>55.25</v>
      </c>
      <c r="E52" s="350"/>
      <c r="F52" s="353"/>
      <c r="G52" s="353"/>
      <c r="H52" s="354"/>
      <c r="L52" s="234"/>
      <c r="M52" s="233"/>
      <c r="N52" s="262"/>
      <c r="O52" s="112"/>
      <c r="P52" s="112"/>
      <c r="Y52" s="79"/>
      <c r="Z52" s="79"/>
    </row>
    <row r="53" spans="1:26" ht="16.5" thickBot="1" x14ac:dyDescent="0.3">
      <c r="A53" s="381"/>
      <c r="B53" s="142"/>
      <c r="C53" s="143"/>
      <c r="D53" s="51"/>
      <c r="E53" s="357"/>
      <c r="F53" s="356"/>
      <c r="G53" s="356"/>
      <c r="H53" s="358"/>
      <c r="L53" s="234"/>
      <c r="M53" s="233"/>
      <c r="N53" s="262"/>
      <c r="O53" s="112"/>
      <c r="P53" s="112"/>
      <c r="Y53" s="79"/>
      <c r="Z53" s="79"/>
    </row>
    <row r="54" spans="1:26" ht="15.75" x14ac:dyDescent="0.25">
      <c r="A54" s="405">
        <v>40365</v>
      </c>
      <c r="B54" s="373">
        <v>0.67708333333333337</v>
      </c>
      <c r="C54" s="374">
        <v>0.75</v>
      </c>
      <c r="D54" s="291">
        <v>1.75</v>
      </c>
      <c r="E54" s="357"/>
      <c r="F54" s="356"/>
      <c r="G54" s="356"/>
      <c r="H54" s="358"/>
      <c r="L54" s="234"/>
      <c r="M54" s="233"/>
      <c r="N54" s="262"/>
      <c r="O54" s="112"/>
      <c r="P54" s="112"/>
      <c r="Y54" s="79"/>
      <c r="Z54" s="79"/>
    </row>
    <row r="55" spans="1:26" ht="15.75" x14ac:dyDescent="0.25">
      <c r="A55" s="406">
        <v>40366</v>
      </c>
      <c r="B55" s="375">
        <v>0.54166666666666663</v>
      </c>
      <c r="C55" s="371">
        <v>0.75</v>
      </c>
      <c r="D55" s="292">
        <v>5</v>
      </c>
      <c r="E55" s="357"/>
      <c r="F55" s="356"/>
      <c r="G55" s="356"/>
      <c r="H55" s="358"/>
      <c r="L55" s="234"/>
      <c r="M55" s="233"/>
      <c r="N55" s="262"/>
      <c r="O55" s="112"/>
      <c r="P55" s="112"/>
      <c r="Y55" s="79"/>
      <c r="Z55" s="79"/>
    </row>
    <row r="56" spans="1:26" ht="15.75" x14ac:dyDescent="0.25">
      <c r="A56" s="406">
        <v>40378</v>
      </c>
      <c r="B56" s="375">
        <v>0.625</v>
      </c>
      <c r="C56" s="371">
        <v>0.70833333333333337</v>
      </c>
      <c r="D56" s="292">
        <v>2</v>
      </c>
      <c r="E56" s="357"/>
      <c r="F56" s="356"/>
      <c r="G56" s="356"/>
      <c r="H56" s="358"/>
      <c r="L56" s="234"/>
      <c r="M56" s="233"/>
      <c r="N56" s="262"/>
      <c r="O56" s="112"/>
      <c r="P56" s="112"/>
      <c r="Y56" s="79"/>
      <c r="Z56" s="79"/>
    </row>
    <row r="57" spans="1:26" ht="15.75" x14ac:dyDescent="0.25">
      <c r="A57" s="406">
        <v>40379</v>
      </c>
      <c r="B57" s="375">
        <v>0.54166666666666663</v>
      </c>
      <c r="C57" s="371">
        <v>0.72916666666666663</v>
      </c>
      <c r="D57" s="292">
        <v>4.5</v>
      </c>
      <c r="E57" s="357"/>
      <c r="F57" s="356"/>
      <c r="G57" s="356"/>
      <c r="H57" s="358"/>
      <c r="L57" s="234"/>
      <c r="M57" s="233"/>
      <c r="N57" s="262"/>
      <c r="O57" s="112"/>
      <c r="P57" s="112"/>
      <c r="Y57" s="79"/>
      <c r="Z57" s="79"/>
    </row>
    <row r="58" spans="1:26" ht="15.75" x14ac:dyDescent="0.25">
      <c r="A58" s="406">
        <v>40380</v>
      </c>
      <c r="B58" s="375">
        <v>0.58333333333333337</v>
      </c>
      <c r="C58" s="371">
        <v>0.72916666666666663</v>
      </c>
      <c r="D58" s="292">
        <v>3.5</v>
      </c>
      <c r="E58" s="357"/>
      <c r="F58" s="356"/>
      <c r="G58" s="356"/>
      <c r="H58" s="358"/>
      <c r="L58" s="234"/>
      <c r="M58" s="233"/>
      <c r="N58" s="262"/>
      <c r="O58" s="112"/>
      <c r="P58" s="112"/>
    </row>
    <row r="59" spans="1:26" ht="15.75" x14ac:dyDescent="0.25">
      <c r="A59" s="347">
        <v>40381</v>
      </c>
      <c r="B59" s="376">
        <v>0.54166666666666663</v>
      </c>
      <c r="C59" s="377">
        <v>0.75</v>
      </c>
      <c r="D59" s="299">
        <v>5</v>
      </c>
      <c r="E59" s="295" t="s">
        <v>39</v>
      </c>
      <c r="F59" s="66"/>
      <c r="L59" s="234"/>
      <c r="M59" s="233"/>
      <c r="N59" s="262"/>
      <c r="O59" s="112"/>
      <c r="P59" s="112"/>
    </row>
    <row r="60" spans="1:26" ht="15.75" x14ac:dyDescent="0.25">
      <c r="A60" s="406">
        <v>40382</v>
      </c>
      <c r="B60" s="375">
        <v>0.54166666666666663</v>
      </c>
      <c r="C60" s="371">
        <v>0.70833333333333337</v>
      </c>
      <c r="D60" s="292">
        <v>4</v>
      </c>
      <c r="F60" s="66"/>
      <c r="L60" s="234"/>
      <c r="M60" s="233"/>
      <c r="N60" s="262"/>
      <c r="O60" s="112"/>
      <c r="P60" s="112"/>
    </row>
    <row r="61" spans="1:26" ht="15.75" x14ac:dyDescent="0.25">
      <c r="A61" s="406">
        <v>40383</v>
      </c>
      <c r="B61" s="375">
        <v>0.625</v>
      </c>
      <c r="C61" s="371">
        <v>0.70833333333333337</v>
      </c>
      <c r="D61" s="292">
        <v>2</v>
      </c>
      <c r="F61" s="66"/>
      <c r="J61" s="112"/>
      <c r="K61" s="112"/>
      <c r="L61" s="234"/>
      <c r="M61" s="233"/>
      <c r="N61" s="262"/>
      <c r="O61" s="112"/>
      <c r="P61" s="112"/>
      <c r="Q61" s="112"/>
    </row>
    <row r="62" spans="1:26" ht="15.75" x14ac:dyDescent="0.25">
      <c r="A62" s="406">
        <v>40384</v>
      </c>
      <c r="B62" s="375">
        <v>0.625</v>
      </c>
      <c r="C62" s="371">
        <v>0.69791666666666663</v>
      </c>
      <c r="D62" s="292">
        <v>1.75</v>
      </c>
      <c r="F62" s="66"/>
      <c r="J62" s="112"/>
      <c r="K62" s="112"/>
      <c r="L62" s="234"/>
      <c r="M62" s="287"/>
      <c r="N62" s="233"/>
      <c r="O62" s="112"/>
      <c r="P62" s="112"/>
      <c r="Q62" s="112"/>
    </row>
    <row r="63" spans="1:26" ht="15.75" x14ac:dyDescent="0.25">
      <c r="A63" s="406">
        <v>40385</v>
      </c>
      <c r="B63" s="375">
        <v>0.58333333333333337</v>
      </c>
      <c r="C63" s="371">
        <v>0.66666666666666663</v>
      </c>
      <c r="D63" s="292">
        <v>2</v>
      </c>
      <c r="F63" s="1"/>
      <c r="G63" s="66"/>
      <c r="H63" s="53"/>
      <c r="J63" s="309"/>
      <c r="K63" s="112"/>
      <c r="L63" s="309"/>
      <c r="M63" s="112"/>
      <c r="N63" s="310"/>
      <c r="O63" s="112"/>
      <c r="P63" s="112"/>
      <c r="Q63" s="112"/>
    </row>
    <row r="64" spans="1:26" ht="16.5" thickBot="1" x14ac:dyDescent="0.3">
      <c r="A64" s="286" t="s">
        <v>6</v>
      </c>
      <c r="B64" s="138">
        <f>COUNT(A54:A63)</f>
        <v>10</v>
      </c>
      <c r="C64" s="149" t="s">
        <v>25</v>
      </c>
      <c r="D64" s="140">
        <f>SUM(D54:D63)</f>
        <v>31.5</v>
      </c>
      <c r="F64" s="1"/>
      <c r="G64" s="66"/>
      <c r="H64" s="53"/>
      <c r="J64" s="309"/>
      <c r="K64" s="112"/>
      <c r="L64" s="309"/>
      <c r="M64" s="112"/>
      <c r="N64" s="310"/>
      <c r="O64" s="112"/>
      <c r="P64" s="112"/>
      <c r="Q64" s="112"/>
    </row>
    <row r="65" spans="1:29" ht="16.5" thickBot="1" x14ac:dyDescent="0.3">
      <c r="A65" s="381"/>
      <c r="B65" s="142"/>
      <c r="C65" s="143"/>
      <c r="D65" s="51"/>
      <c r="F65" s="1"/>
      <c r="G65" s="66"/>
      <c r="H65" s="53"/>
      <c r="J65" s="309"/>
      <c r="K65" s="112"/>
      <c r="L65" s="309"/>
      <c r="M65" s="112"/>
      <c r="N65" s="310"/>
      <c r="O65" s="112"/>
      <c r="P65" s="112"/>
      <c r="Q65" s="112"/>
    </row>
    <row r="66" spans="1:29" ht="15.75" x14ac:dyDescent="0.25">
      <c r="A66" s="335">
        <v>40395</v>
      </c>
      <c r="B66" s="401">
        <v>0.58333333333333337</v>
      </c>
      <c r="C66" s="401">
        <v>0.72916666666666663</v>
      </c>
      <c r="D66" s="402">
        <v>3.5</v>
      </c>
      <c r="F66" s="1"/>
      <c r="G66" s="66"/>
      <c r="H66" s="53"/>
      <c r="J66" s="309"/>
      <c r="K66" s="112"/>
      <c r="L66" s="309"/>
      <c r="M66" s="112"/>
      <c r="N66" s="310"/>
      <c r="O66" s="112"/>
      <c r="P66" s="112"/>
      <c r="Q66" s="112"/>
      <c r="Y66" s="393"/>
      <c r="Z66" s="353"/>
      <c r="AA66" s="353"/>
      <c r="AB66" s="354"/>
    </row>
    <row r="67" spans="1:29" ht="15.75" x14ac:dyDescent="0.25">
      <c r="A67" s="336">
        <v>40399</v>
      </c>
      <c r="B67" s="403">
        <v>0.625</v>
      </c>
      <c r="C67" s="403">
        <v>0.71875</v>
      </c>
      <c r="D67" s="404">
        <v>2.25</v>
      </c>
      <c r="E67" s="1"/>
      <c r="F67" s="1"/>
      <c r="G67" s="66"/>
      <c r="H67" s="55"/>
      <c r="J67" s="112"/>
      <c r="K67" s="260"/>
      <c r="L67" s="233"/>
      <c r="M67" s="234"/>
      <c r="N67" s="233"/>
      <c r="O67" s="112"/>
      <c r="P67" s="262"/>
      <c r="Q67" s="112"/>
      <c r="Y67" s="350"/>
      <c r="Z67" s="353"/>
      <c r="AA67" s="353"/>
      <c r="AB67" s="354"/>
    </row>
    <row r="68" spans="1:29" ht="15.75" x14ac:dyDescent="0.25">
      <c r="A68" s="336">
        <v>40400</v>
      </c>
      <c r="B68" s="403">
        <v>0.54166666666666663</v>
      </c>
      <c r="C68" s="403">
        <v>0.76041666666666663</v>
      </c>
      <c r="D68" s="404">
        <v>5.25</v>
      </c>
      <c r="E68" s="101"/>
      <c r="F68" s="1"/>
      <c r="G68" s="79"/>
      <c r="H68" s="79"/>
      <c r="J68" s="112"/>
      <c r="K68" s="260"/>
      <c r="L68" s="233"/>
      <c r="M68" s="234"/>
      <c r="N68" s="233"/>
      <c r="O68" s="112"/>
      <c r="P68" s="262"/>
      <c r="Q68" s="112"/>
      <c r="Y68" s="350"/>
      <c r="Z68" s="353"/>
      <c r="AA68" s="353"/>
      <c r="AB68" s="354"/>
    </row>
    <row r="69" spans="1:29" ht="15.75" x14ac:dyDescent="0.25">
      <c r="A69" s="347">
        <v>40401</v>
      </c>
      <c r="B69" s="407">
        <v>0.54166666666666663</v>
      </c>
      <c r="C69" s="407">
        <v>0.75</v>
      </c>
      <c r="D69" s="299">
        <v>5</v>
      </c>
      <c r="E69" s="295" t="s">
        <v>39</v>
      </c>
      <c r="F69" s="1"/>
      <c r="G69" s="79"/>
      <c r="H69" s="79"/>
      <c r="J69" s="112"/>
      <c r="K69" s="260"/>
      <c r="L69" s="233"/>
      <c r="M69" s="234"/>
      <c r="N69" s="233"/>
      <c r="O69" s="112"/>
      <c r="P69" s="262"/>
      <c r="Q69" s="112"/>
      <c r="Y69" s="350"/>
      <c r="Z69" s="353"/>
      <c r="AA69" s="353"/>
      <c r="AB69" s="354"/>
    </row>
    <row r="70" spans="1:29" ht="15.75" x14ac:dyDescent="0.25">
      <c r="A70" s="336">
        <v>40402</v>
      </c>
      <c r="B70" s="403">
        <v>0.625</v>
      </c>
      <c r="C70" s="403">
        <v>0.72916666666666663</v>
      </c>
      <c r="D70" s="404">
        <v>2.5</v>
      </c>
      <c r="E70" s="101"/>
      <c r="F70" s="91"/>
      <c r="G70" s="66"/>
      <c r="H70" s="98"/>
      <c r="J70" s="112"/>
      <c r="K70" s="260"/>
      <c r="L70" s="233"/>
      <c r="M70" s="234"/>
      <c r="N70" s="233"/>
      <c r="O70" s="112"/>
      <c r="P70" s="262"/>
      <c r="Q70" s="112"/>
      <c r="Y70" s="350"/>
      <c r="Z70" s="353"/>
      <c r="AA70" s="353"/>
      <c r="AB70" s="354"/>
    </row>
    <row r="71" spans="1:29" ht="16.5" thickBot="1" x14ac:dyDescent="0.3">
      <c r="A71" s="285" t="s">
        <v>7</v>
      </c>
      <c r="B71" s="138">
        <f>COUNT(A66:A70)</f>
        <v>5</v>
      </c>
      <c r="C71" s="149" t="s">
        <v>25</v>
      </c>
      <c r="D71" s="140">
        <f>SUM(D66:D70)</f>
        <v>18.5</v>
      </c>
      <c r="E71" s="101"/>
      <c r="F71" s="91"/>
      <c r="G71" s="66"/>
      <c r="H71" s="98"/>
      <c r="J71" s="112"/>
      <c r="K71" s="260"/>
      <c r="L71" s="233"/>
      <c r="M71" s="234"/>
      <c r="N71" s="233"/>
      <c r="O71" s="112"/>
      <c r="P71" s="262"/>
      <c r="Q71" s="112"/>
      <c r="Y71" s="359"/>
      <c r="Z71" s="360"/>
      <c r="AA71" s="353"/>
      <c r="AB71" s="361"/>
    </row>
    <row r="72" spans="1:29" ht="16.5" thickBot="1" x14ac:dyDescent="0.3">
      <c r="A72" s="381"/>
      <c r="B72" s="142"/>
      <c r="C72" s="143"/>
      <c r="D72" s="51"/>
      <c r="E72" s="101"/>
      <c r="F72" s="91"/>
      <c r="G72" s="66"/>
      <c r="H72" s="98"/>
      <c r="J72" s="112"/>
      <c r="K72" s="260"/>
      <c r="L72" s="233"/>
      <c r="M72" s="234"/>
      <c r="N72" s="233"/>
      <c r="O72" s="112"/>
      <c r="P72" s="262"/>
      <c r="Q72" s="112"/>
      <c r="Y72" s="350"/>
      <c r="Z72" s="353"/>
      <c r="AA72" s="353"/>
      <c r="AB72" s="354"/>
    </row>
    <row r="73" spans="1:29" ht="15.75" x14ac:dyDescent="0.25">
      <c r="A73" s="430">
        <v>40422</v>
      </c>
      <c r="B73" s="431">
        <v>0.58333333333333337</v>
      </c>
      <c r="C73" s="431">
        <v>0.75</v>
      </c>
      <c r="D73" s="432">
        <v>4</v>
      </c>
      <c r="E73" s="295" t="s">
        <v>39</v>
      </c>
      <c r="F73" s="91"/>
      <c r="G73" s="66"/>
      <c r="H73" s="98"/>
      <c r="J73" s="112"/>
      <c r="K73" s="260"/>
      <c r="L73" s="233"/>
      <c r="M73" s="234"/>
      <c r="N73" s="233"/>
      <c r="O73" s="112"/>
      <c r="P73" s="262"/>
      <c r="Q73" s="112"/>
      <c r="Y73" s="350"/>
      <c r="Z73" s="353"/>
      <c r="AA73" s="353"/>
      <c r="AB73" s="354"/>
    </row>
    <row r="74" spans="1:29" ht="15.75" x14ac:dyDescent="0.25">
      <c r="A74" s="406">
        <v>40424</v>
      </c>
      <c r="B74" s="411">
        <v>0.625</v>
      </c>
      <c r="C74" s="411">
        <v>0.75</v>
      </c>
      <c r="D74" s="292">
        <v>3</v>
      </c>
      <c r="F74" s="91"/>
      <c r="G74" s="66"/>
      <c r="H74" s="98"/>
      <c r="J74" s="112"/>
      <c r="K74" s="260"/>
      <c r="L74" s="233"/>
      <c r="M74" s="234"/>
      <c r="N74" s="233"/>
      <c r="O74" s="112"/>
      <c r="P74" s="262"/>
      <c r="Q74" s="112"/>
      <c r="Y74" s="408"/>
      <c r="Z74" s="409"/>
      <c r="AA74" s="409"/>
      <c r="AB74" s="410"/>
      <c r="AC74" s="329"/>
    </row>
    <row r="75" spans="1:29" ht="15.75" x14ac:dyDescent="0.25">
      <c r="A75" s="406">
        <v>40443</v>
      </c>
      <c r="B75" s="411">
        <v>0.66666666666666663</v>
      </c>
      <c r="C75" s="411">
        <v>0.72916666666666663</v>
      </c>
      <c r="D75" s="292">
        <v>1.5</v>
      </c>
      <c r="E75" s="20"/>
      <c r="F75" s="91"/>
      <c r="G75" s="66"/>
      <c r="H75" s="98"/>
      <c r="J75" s="112"/>
      <c r="K75" s="112"/>
      <c r="L75" s="112"/>
      <c r="M75" s="112"/>
      <c r="N75" s="112"/>
      <c r="O75" s="112"/>
      <c r="P75" s="300"/>
      <c r="Q75" s="112"/>
      <c r="Y75" s="408"/>
      <c r="Z75" s="409"/>
      <c r="AA75" s="409"/>
      <c r="AB75" s="410"/>
    </row>
    <row r="76" spans="1:29" ht="15.75" x14ac:dyDescent="0.25">
      <c r="A76" s="406">
        <v>40444</v>
      </c>
      <c r="B76" s="411">
        <v>0.61458333333333337</v>
      </c>
      <c r="C76" s="411">
        <v>0.73958333333333337</v>
      </c>
      <c r="D76" s="292">
        <v>3</v>
      </c>
      <c r="E76" s="350"/>
      <c r="F76" s="353"/>
      <c r="G76" s="353"/>
      <c r="H76" s="354"/>
      <c r="Y76" s="408"/>
      <c r="Z76" s="409"/>
      <c r="AA76" s="409"/>
      <c r="AB76" s="410"/>
    </row>
    <row r="77" spans="1:29" ht="16.5" thickBot="1" x14ac:dyDescent="0.3">
      <c r="A77" s="286" t="s">
        <v>8</v>
      </c>
      <c r="B77" s="138">
        <f>COUNT(A73:A76)</f>
        <v>4</v>
      </c>
      <c r="C77" s="150" t="s">
        <v>25</v>
      </c>
      <c r="D77" s="140">
        <f>SUM(D73:D76)</f>
        <v>11.5</v>
      </c>
      <c r="E77" s="350"/>
      <c r="F77" s="353"/>
      <c r="G77" s="353"/>
      <c r="H77" s="354"/>
      <c r="Y77" s="408"/>
      <c r="Z77" s="409"/>
      <c r="AA77" s="409"/>
      <c r="AB77" s="410"/>
    </row>
    <row r="78" spans="1:29" ht="16.5" thickBot="1" x14ac:dyDescent="0.3">
      <c r="A78" s="381"/>
      <c r="B78" s="142"/>
      <c r="C78" s="144"/>
      <c r="D78" s="51"/>
      <c r="E78" s="350"/>
      <c r="F78" s="353"/>
      <c r="G78" s="353"/>
      <c r="H78" s="354"/>
    </row>
    <row r="79" spans="1:29" ht="15.75" x14ac:dyDescent="0.25">
      <c r="A79" s="1445">
        <v>40462</v>
      </c>
      <c r="B79" s="417">
        <v>0.58333333333333337</v>
      </c>
      <c r="C79" s="363">
        <v>0.73958333333333337</v>
      </c>
      <c r="D79" s="402">
        <v>3.75</v>
      </c>
      <c r="E79" s="350"/>
      <c r="F79" s="353"/>
      <c r="G79" s="353"/>
      <c r="H79" s="354"/>
      <c r="Y79" s="260"/>
    </row>
    <row r="80" spans="1:29" ht="15.75" x14ac:dyDescent="0.2">
      <c r="A80" s="1427"/>
      <c r="B80" s="418">
        <v>0.80208333333333337</v>
      </c>
      <c r="C80" s="366">
        <v>0.83333333333333337</v>
      </c>
      <c r="D80" s="404">
        <v>0.75</v>
      </c>
    </row>
    <row r="81" spans="1:29" ht="15.75" x14ac:dyDescent="0.2">
      <c r="A81" s="1426">
        <v>40463</v>
      </c>
      <c r="B81" s="418">
        <v>0.58333333333333337</v>
      </c>
      <c r="C81" s="366">
        <v>0.75</v>
      </c>
      <c r="D81" s="404">
        <v>4</v>
      </c>
      <c r="F81" s="112"/>
      <c r="G81" s="83"/>
      <c r="H81" s="83"/>
      <c r="I81" s="83"/>
      <c r="J81" s="83"/>
      <c r="K81" s="112"/>
    </row>
    <row r="82" spans="1:29" ht="15.75" x14ac:dyDescent="0.25">
      <c r="A82" s="1427"/>
      <c r="B82" s="418">
        <v>0.79166666666666663</v>
      </c>
      <c r="C82" s="366">
        <v>0.83333333333333337</v>
      </c>
      <c r="D82" s="172">
        <v>1</v>
      </c>
      <c r="E82" s="262"/>
      <c r="F82" s="262"/>
      <c r="G82" s="98"/>
      <c r="H82" s="66"/>
      <c r="I82" s="66"/>
      <c r="J82" s="67"/>
      <c r="K82" s="112"/>
    </row>
    <row r="83" spans="1:29" ht="15.75" x14ac:dyDescent="0.25">
      <c r="A83" s="336">
        <v>40477</v>
      </c>
      <c r="B83" s="418">
        <v>0.79166666666666663</v>
      </c>
      <c r="C83" s="366">
        <v>0.83333333333333337</v>
      </c>
      <c r="D83" s="172">
        <v>1</v>
      </c>
      <c r="F83" s="260"/>
      <c r="G83" s="233"/>
      <c r="H83" s="234"/>
      <c r="I83" s="233"/>
      <c r="J83" s="262"/>
      <c r="K83" s="98"/>
      <c r="L83" s="66"/>
      <c r="M83" s="66"/>
      <c r="N83" s="67"/>
      <c r="O83" s="112"/>
    </row>
    <row r="84" spans="1:29" ht="15.75" x14ac:dyDescent="0.25">
      <c r="A84" s="1426">
        <v>40478</v>
      </c>
      <c r="B84" s="418">
        <v>0.47916666666666669</v>
      </c>
      <c r="C84" s="366">
        <v>0.72916666666666663</v>
      </c>
      <c r="D84" s="172">
        <v>6</v>
      </c>
      <c r="F84" s="232"/>
      <c r="G84" s="233"/>
      <c r="H84" s="234"/>
      <c r="I84" s="233"/>
      <c r="J84" s="233"/>
      <c r="K84" s="98"/>
      <c r="L84" s="66"/>
      <c r="M84" s="66"/>
      <c r="N84" s="67"/>
      <c r="O84" s="112"/>
    </row>
    <row r="85" spans="1:29" ht="15.75" x14ac:dyDescent="0.25">
      <c r="A85" s="1427"/>
      <c r="B85" s="419">
        <v>0.77083333333333337</v>
      </c>
      <c r="C85" s="365">
        <v>0.83333333333333337</v>
      </c>
      <c r="D85" s="345">
        <v>1.5</v>
      </c>
      <c r="E85" s="295" t="s">
        <v>53</v>
      </c>
      <c r="F85" s="232"/>
      <c r="G85" s="233"/>
      <c r="H85" s="234"/>
      <c r="I85" s="233"/>
      <c r="J85" s="233"/>
      <c r="K85" s="98"/>
      <c r="L85" s="66"/>
      <c r="M85" s="66"/>
      <c r="N85" s="67"/>
      <c r="O85" s="112"/>
    </row>
    <row r="86" spans="1:29" ht="16.5" thickBot="1" x14ac:dyDescent="0.3">
      <c r="A86" s="286" t="s">
        <v>9</v>
      </c>
      <c r="B86" s="146">
        <f>COUNT(A79:A85)</f>
        <v>4</v>
      </c>
      <c r="C86" s="313" t="s">
        <v>25</v>
      </c>
      <c r="D86" s="148">
        <f>SUM(D79:D85)</f>
        <v>18</v>
      </c>
      <c r="E86" s="101"/>
      <c r="F86" s="112"/>
      <c r="G86" s="112"/>
      <c r="H86" s="112"/>
      <c r="I86" s="112"/>
      <c r="J86" s="112"/>
      <c r="K86" s="98"/>
      <c r="L86" s="66"/>
      <c r="M86" s="66"/>
      <c r="N86" s="67"/>
      <c r="O86" s="112"/>
    </row>
    <row r="87" spans="1:29" ht="16.5" thickBot="1" x14ac:dyDescent="0.3">
      <c r="A87" s="381"/>
      <c r="B87" s="142"/>
      <c r="C87" s="143"/>
      <c r="D87" s="51"/>
      <c r="E87" s="101"/>
      <c r="F87" s="112"/>
      <c r="G87" s="112"/>
      <c r="H87" s="112"/>
      <c r="I87" s="112"/>
      <c r="J87" s="112"/>
      <c r="K87" s="98"/>
      <c r="L87" s="66"/>
      <c r="M87" s="66"/>
      <c r="N87" s="67"/>
      <c r="O87" s="112"/>
    </row>
    <row r="88" spans="1:29" ht="15.75" x14ac:dyDescent="0.25">
      <c r="A88" s="388">
        <v>40490</v>
      </c>
      <c r="B88" s="348">
        <v>0.25</v>
      </c>
      <c r="C88" s="348">
        <v>0.34375</v>
      </c>
      <c r="D88" s="349">
        <v>2.25</v>
      </c>
      <c r="E88" s="295" t="s">
        <v>53</v>
      </c>
      <c r="J88" s="66"/>
      <c r="K88" s="79"/>
      <c r="L88" s="66"/>
      <c r="M88" s="66"/>
      <c r="N88" s="66"/>
      <c r="O88" s="66"/>
      <c r="Y88" s="328"/>
      <c r="Z88" s="328"/>
      <c r="AA88" s="328"/>
      <c r="AB88" s="328"/>
      <c r="AC88" s="328"/>
    </row>
    <row r="89" spans="1:29" ht="15.75" x14ac:dyDescent="0.25">
      <c r="A89" s="336">
        <v>40511</v>
      </c>
      <c r="B89" s="177">
        <v>0.24305555555555555</v>
      </c>
      <c r="C89" s="177">
        <v>0.34027777777777773</v>
      </c>
      <c r="D89" s="334">
        <v>2.33</v>
      </c>
      <c r="E89" s="20"/>
      <c r="J89" s="66"/>
      <c r="K89" s="79"/>
      <c r="L89" s="66"/>
      <c r="M89" s="66"/>
      <c r="N89" s="66"/>
      <c r="O89" s="66"/>
      <c r="Y89" s="328"/>
      <c r="Z89" s="328"/>
      <c r="AA89" s="328"/>
      <c r="AB89" s="328"/>
      <c r="AC89" s="328"/>
    </row>
    <row r="90" spans="1:29" ht="16.5" thickBot="1" x14ac:dyDescent="0.3">
      <c r="A90" s="285" t="s">
        <v>10</v>
      </c>
      <c r="B90" s="138">
        <f>COUNT(A88:A89)</f>
        <v>2</v>
      </c>
      <c r="C90" s="149" t="s">
        <v>25</v>
      </c>
      <c r="D90" s="140">
        <f>SUM(D88:D89)</f>
        <v>4.58</v>
      </c>
      <c r="E90" s="20"/>
      <c r="F90" s="1"/>
      <c r="G90" s="1"/>
      <c r="H90" s="1"/>
      <c r="J90" s="66"/>
      <c r="K90" s="79"/>
      <c r="L90" s="66"/>
      <c r="M90" s="66"/>
      <c r="N90" s="66"/>
      <c r="O90" s="66"/>
      <c r="Y90" s="328"/>
      <c r="Z90" s="328"/>
      <c r="AA90" s="1428"/>
      <c r="AB90" s="1428"/>
      <c r="AC90" s="331"/>
    </row>
    <row r="91" spans="1:29" ht="16.5" thickBot="1" x14ac:dyDescent="0.3">
      <c r="A91" s="381"/>
      <c r="B91" s="142"/>
      <c r="C91" s="143"/>
      <c r="D91" s="51"/>
      <c r="E91" s="20"/>
      <c r="F91" s="1"/>
      <c r="G91" s="1"/>
      <c r="H91" s="1"/>
      <c r="J91" s="66"/>
      <c r="K91" s="79"/>
      <c r="L91" s="66"/>
      <c r="M91" s="66"/>
      <c r="N91" s="66"/>
      <c r="O91" s="66"/>
      <c r="Y91" s="328"/>
      <c r="Z91" s="328"/>
      <c r="AA91" s="332"/>
      <c r="AB91" s="332"/>
      <c r="AC91" s="331"/>
    </row>
    <row r="92" spans="1:29" ht="15.75" x14ac:dyDescent="0.25">
      <c r="A92" s="335">
        <v>40883</v>
      </c>
      <c r="B92" s="421">
        <v>0.25</v>
      </c>
      <c r="C92" s="422">
        <v>0.33333333333333331</v>
      </c>
      <c r="D92" s="170">
        <v>2</v>
      </c>
      <c r="E92" s="20"/>
      <c r="F92" s="1"/>
      <c r="G92" s="1"/>
      <c r="H92" s="1"/>
      <c r="J92" s="66"/>
      <c r="K92" s="79"/>
      <c r="L92" s="66"/>
      <c r="M92" s="66"/>
      <c r="N92" s="66"/>
      <c r="O92" s="66"/>
      <c r="Y92" s="328"/>
      <c r="Z92" s="328"/>
      <c r="AA92" s="332"/>
      <c r="AB92" s="332"/>
      <c r="AC92" s="331"/>
    </row>
    <row r="93" spans="1:29" ht="15.75" x14ac:dyDescent="0.25">
      <c r="A93" s="336">
        <v>40884</v>
      </c>
      <c r="B93" s="425">
        <v>0.25</v>
      </c>
      <c r="C93" s="426">
        <v>0.35416666666666669</v>
      </c>
      <c r="D93" s="172">
        <v>2.5</v>
      </c>
      <c r="E93" s="20"/>
      <c r="F93" s="1"/>
      <c r="G93" s="1"/>
      <c r="H93" s="1"/>
      <c r="J93" s="66"/>
      <c r="K93" s="79"/>
      <c r="L93" s="66"/>
      <c r="M93" s="66"/>
      <c r="N93" s="66"/>
      <c r="O93" s="66"/>
      <c r="Y93" s="328"/>
      <c r="Z93" s="328"/>
      <c r="AA93" s="332"/>
      <c r="AB93" s="332"/>
      <c r="AC93" s="331"/>
    </row>
    <row r="94" spans="1:29" ht="15.75" x14ac:dyDescent="0.25">
      <c r="A94" s="347">
        <v>40885</v>
      </c>
      <c r="B94" s="427">
        <v>0.25</v>
      </c>
      <c r="C94" s="428">
        <v>0.33333333333333331</v>
      </c>
      <c r="D94" s="345">
        <v>2</v>
      </c>
      <c r="E94" s="295" t="s">
        <v>43</v>
      </c>
      <c r="F94" s="1"/>
      <c r="G94" s="1"/>
      <c r="H94" s="1"/>
      <c r="J94" s="66"/>
      <c r="K94" s="79"/>
      <c r="L94" s="66"/>
      <c r="M94" s="66"/>
      <c r="N94" s="66"/>
      <c r="O94" s="66"/>
      <c r="Y94" s="328"/>
      <c r="Z94" s="328"/>
      <c r="AA94" s="332"/>
      <c r="AB94" s="332"/>
      <c r="AC94" s="331"/>
    </row>
    <row r="95" spans="1:29" ht="15.75" x14ac:dyDescent="0.25">
      <c r="A95" s="336">
        <v>40891</v>
      </c>
      <c r="B95" s="423">
        <v>0.25</v>
      </c>
      <c r="C95" s="424">
        <v>0.33333333333333331</v>
      </c>
      <c r="D95" s="282">
        <v>2</v>
      </c>
      <c r="E95" s="20"/>
      <c r="F95" s="1"/>
      <c r="G95" s="1"/>
      <c r="H95" s="1"/>
      <c r="J95" s="66"/>
      <c r="K95" s="79"/>
      <c r="L95" s="66"/>
      <c r="M95" s="66"/>
      <c r="N95" s="66"/>
      <c r="O95" s="66"/>
      <c r="Y95" s="328"/>
      <c r="Z95" s="328"/>
      <c r="AA95" s="332"/>
      <c r="AB95" s="332"/>
      <c r="AC95" s="331"/>
    </row>
    <row r="96" spans="1:29" ht="15.75" x14ac:dyDescent="0.25">
      <c r="A96" s="336">
        <v>40892</v>
      </c>
      <c r="B96" s="177">
        <v>0.25</v>
      </c>
      <c r="C96" s="177">
        <v>0.33333333333333331</v>
      </c>
      <c r="D96" s="282">
        <v>2</v>
      </c>
      <c r="F96" s="1"/>
      <c r="G96" s="1"/>
      <c r="H96" s="1"/>
      <c r="J96" s="66"/>
      <c r="K96" s="79"/>
      <c r="L96" s="66"/>
      <c r="M96" s="66"/>
      <c r="N96" s="66"/>
      <c r="O96" s="66"/>
      <c r="Y96" s="328"/>
      <c r="Z96" s="328"/>
      <c r="AA96" s="332"/>
      <c r="AB96" s="332"/>
      <c r="AC96" s="331"/>
    </row>
    <row r="97" spans="1:8" ht="16.5" thickBot="1" x14ac:dyDescent="0.3">
      <c r="A97" s="286" t="s">
        <v>11</v>
      </c>
      <c r="B97" s="138">
        <f>COUNT(A92:A96)</f>
        <v>5</v>
      </c>
      <c r="C97" s="151" t="s">
        <v>25</v>
      </c>
      <c r="D97" s="140">
        <f>SUM(D92:D96)</f>
        <v>10.5</v>
      </c>
      <c r="F97" s="1"/>
      <c r="G97" s="1"/>
      <c r="H97" s="1"/>
    </row>
    <row r="98" spans="1:8" ht="16.5" thickBot="1" x14ac:dyDescent="0.3">
      <c r="A98" s="381"/>
      <c r="B98" s="142"/>
      <c r="C98" s="152"/>
      <c r="D98" s="51"/>
      <c r="F98" s="1"/>
      <c r="G98" s="1"/>
      <c r="H98" s="1"/>
    </row>
    <row r="99" spans="1:8" ht="15.75" x14ac:dyDescent="0.25">
      <c r="A99" s="389" t="s">
        <v>12</v>
      </c>
      <c r="B99" s="154">
        <f>B97+B90+B86+B77+B71+B64+B52+B35+B28+B22+B16+B8</f>
        <v>68</v>
      </c>
      <c r="C99" s="155" t="s">
        <v>25</v>
      </c>
      <c r="D99" s="156">
        <f>SUM(D97,D90,D86,D77,D71,D64,D52,D35,D28,D22,D16,D8)</f>
        <v>215.07999999999998</v>
      </c>
      <c r="F99" s="1"/>
      <c r="G99" s="1"/>
      <c r="H99" s="1"/>
    </row>
    <row r="100" spans="1:8" ht="48" thickBot="1" x14ac:dyDescent="0.3">
      <c r="A100" s="390" t="s">
        <v>17</v>
      </c>
      <c r="B100" s="158">
        <f>AVERAGE(B97,B90,B86,B77,B71,B64,B52,B35,B28,B22,B16,B8)</f>
        <v>5.666666666666667</v>
      </c>
      <c r="C100" s="159"/>
      <c r="D100" s="160">
        <f>AVERAGE(D97,D90,D86,D77,D71,D64,D52,D35,D28,D22,D16,D8)</f>
        <v>17.923333333333332</v>
      </c>
      <c r="G100" s="1"/>
      <c r="H100" s="1"/>
    </row>
    <row r="101" spans="1:8" ht="15.75" x14ac:dyDescent="0.25">
      <c r="A101" s="391"/>
      <c r="B101" s="1"/>
      <c r="C101" s="1"/>
      <c r="D101" s="1"/>
    </row>
  </sheetData>
  <sheetProtection sheet="1" objects="1" scenarios="1"/>
  <mergeCells count="10">
    <mergeCell ref="A81:A82"/>
    <mergeCell ref="A84:A85"/>
    <mergeCell ref="AA90:AB90"/>
    <mergeCell ref="A1:D1"/>
    <mergeCell ref="F1:H1"/>
    <mergeCell ref="J1:Z1"/>
    <mergeCell ref="A2:A3"/>
    <mergeCell ref="B2:C2"/>
    <mergeCell ref="D2:D3"/>
    <mergeCell ref="A79:A8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AC98"/>
  <sheetViews>
    <sheetView topLeftCell="A7" workbookViewId="0">
      <selection activeCell="A7" sqref="A1:XFD1048576"/>
    </sheetView>
  </sheetViews>
  <sheetFormatPr defaultRowHeight="12.75" x14ac:dyDescent="0.2"/>
  <cols>
    <col min="1" max="1" width="14.28515625" bestFit="1" customWidth="1"/>
    <col min="4" max="4" width="15.28515625" customWidth="1"/>
    <col min="5" max="5" width="10.140625" bestFit="1" customWidth="1"/>
    <col min="6" max="6" width="11.5703125" customWidth="1"/>
    <col min="9" max="9" width="2.28515625" customWidth="1"/>
    <col min="12" max="12" width="1.7109375" customWidth="1"/>
    <col min="15" max="15" width="1.7109375" customWidth="1"/>
    <col min="18" max="18" width="1.7109375" customWidth="1"/>
    <col min="21" max="21" width="1.7109375" customWidth="1"/>
    <col min="24" max="24" width="1.7109375" customWidth="1"/>
    <col min="25" max="25" width="10.140625" bestFit="1" customWidth="1"/>
  </cols>
  <sheetData>
    <row r="1" spans="1:26" ht="16.5" thickBot="1" x14ac:dyDescent="0.3">
      <c r="A1" s="1429" t="s">
        <v>60</v>
      </c>
      <c r="B1" s="1430"/>
      <c r="C1" s="1430"/>
      <c r="D1" s="1431"/>
      <c r="E1" s="20"/>
      <c r="F1" s="1432" t="s">
        <v>61</v>
      </c>
      <c r="G1" s="1433"/>
      <c r="H1" s="1434"/>
      <c r="I1" s="223"/>
      <c r="J1" s="1435" t="s">
        <v>59</v>
      </c>
      <c r="K1" s="1436"/>
      <c r="L1" s="1436"/>
      <c r="M1" s="1436"/>
      <c r="N1" s="1436"/>
      <c r="O1" s="1436"/>
      <c r="P1" s="1436"/>
      <c r="Q1" s="1436"/>
      <c r="R1" s="1436"/>
      <c r="S1" s="1436"/>
      <c r="T1" s="1436"/>
      <c r="U1" s="1436"/>
      <c r="V1" s="1436"/>
      <c r="W1" s="1436"/>
      <c r="X1" s="1436"/>
      <c r="Y1" s="1436"/>
      <c r="Z1" s="1437"/>
    </row>
    <row r="2" spans="1:26" ht="15.75" x14ac:dyDescent="0.25">
      <c r="A2" s="1438" t="s">
        <v>20</v>
      </c>
      <c r="B2" s="1439" t="s">
        <v>21</v>
      </c>
      <c r="C2" s="1440"/>
      <c r="D2" s="1438" t="s">
        <v>22</v>
      </c>
      <c r="E2" s="20"/>
      <c r="F2" s="315" t="s">
        <v>27</v>
      </c>
      <c r="G2" s="316" t="s">
        <v>28</v>
      </c>
      <c r="H2" s="317"/>
      <c r="I2" s="223"/>
      <c r="J2" s="318">
        <v>2001</v>
      </c>
      <c r="K2" s="319"/>
      <c r="L2" s="320"/>
      <c r="M2" s="319">
        <v>2002</v>
      </c>
      <c r="N2" s="321"/>
      <c r="O2" s="320"/>
      <c r="P2" s="319">
        <v>2003</v>
      </c>
      <c r="Q2" s="321"/>
      <c r="R2" s="320"/>
      <c r="S2" s="322">
        <v>2004</v>
      </c>
      <c r="T2" s="323"/>
      <c r="U2" s="324"/>
      <c r="V2" s="322">
        <v>2005</v>
      </c>
      <c r="W2" s="323"/>
      <c r="X2" s="324"/>
      <c r="Y2" s="322">
        <v>2006</v>
      </c>
      <c r="Z2" s="325"/>
    </row>
    <row r="3" spans="1:26" ht="16.5" thickBot="1" x14ac:dyDescent="0.3">
      <c r="A3" s="1438"/>
      <c r="B3" s="132" t="s">
        <v>23</v>
      </c>
      <c r="C3" s="135" t="s">
        <v>24</v>
      </c>
      <c r="D3" s="1438"/>
      <c r="E3" s="20"/>
      <c r="F3" s="227" t="s">
        <v>0</v>
      </c>
      <c r="G3" s="265">
        <f>D9</f>
        <v>10.5</v>
      </c>
      <c r="H3" s="228"/>
      <c r="I3" s="223"/>
      <c r="J3" s="208" t="s">
        <v>48</v>
      </c>
      <c r="K3" s="188" t="s">
        <v>49</v>
      </c>
      <c r="L3" s="189"/>
      <c r="M3" s="187" t="s">
        <v>48</v>
      </c>
      <c r="N3" s="188" t="s">
        <v>49</v>
      </c>
      <c r="O3" s="189"/>
      <c r="P3" s="187" t="s">
        <v>48</v>
      </c>
      <c r="Q3" s="188" t="s">
        <v>49</v>
      </c>
      <c r="R3" s="189"/>
      <c r="S3" s="187" t="s">
        <v>48</v>
      </c>
      <c r="T3" s="188" t="s">
        <v>49</v>
      </c>
      <c r="U3" s="189"/>
      <c r="V3" s="187" t="s">
        <v>48</v>
      </c>
      <c r="W3" s="188" t="s">
        <v>49</v>
      </c>
      <c r="X3" s="189"/>
      <c r="Y3" s="187" t="s">
        <v>48</v>
      </c>
      <c r="Z3" s="209" t="s">
        <v>49</v>
      </c>
    </row>
    <row r="4" spans="1:26" ht="15.75" x14ac:dyDescent="0.25">
      <c r="A4" s="240">
        <v>39827</v>
      </c>
      <c r="B4" s="161">
        <v>0.25</v>
      </c>
      <c r="C4" s="161">
        <v>0.35416666666666669</v>
      </c>
      <c r="D4" s="162">
        <v>2.5</v>
      </c>
      <c r="E4" s="20"/>
      <c r="F4" s="227" t="s">
        <v>1</v>
      </c>
      <c r="G4" s="265">
        <f>D15</f>
        <v>10.5</v>
      </c>
      <c r="H4" s="228"/>
      <c r="I4" s="223"/>
      <c r="J4" s="210">
        <v>36894</v>
      </c>
      <c r="K4" s="191" t="s">
        <v>43</v>
      </c>
      <c r="L4" s="192"/>
      <c r="M4" s="190">
        <v>37264</v>
      </c>
      <c r="N4" s="191" t="s">
        <v>43</v>
      </c>
      <c r="O4" s="192"/>
      <c r="P4" s="190">
        <v>37645</v>
      </c>
      <c r="Q4" s="191" t="s">
        <v>43</v>
      </c>
      <c r="R4" s="192"/>
      <c r="S4" s="190">
        <v>38012</v>
      </c>
      <c r="T4" s="191" t="s">
        <v>50</v>
      </c>
      <c r="U4" s="193"/>
      <c r="V4" s="190">
        <v>38376</v>
      </c>
      <c r="W4" s="191" t="s">
        <v>43</v>
      </c>
      <c r="X4" s="193"/>
      <c r="Y4" s="190">
        <v>38744</v>
      </c>
      <c r="Z4" s="211" t="s">
        <v>43</v>
      </c>
    </row>
    <row r="5" spans="1:26" ht="15.75" x14ac:dyDescent="0.25">
      <c r="A5" s="271">
        <v>39829</v>
      </c>
      <c r="B5" s="272">
        <v>0.28125</v>
      </c>
      <c r="C5" s="272">
        <v>0.39583333333333331</v>
      </c>
      <c r="D5" s="273">
        <v>2.75</v>
      </c>
      <c r="E5" s="270" t="s">
        <v>43</v>
      </c>
      <c r="F5" s="227" t="s">
        <v>2</v>
      </c>
      <c r="G5" s="265">
        <f>D21</f>
        <v>8</v>
      </c>
      <c r="H5" s="228"/>
      <c r="I5" s="223"/>
      <c r="J5" s="210">
        <v>36944</v>
      </c>
      <c r="K5" s="191" t="s">
        <v>43</v>
      </c>
      <c r="L5" s="192"/>
      <c r="M5" s="190">
        <v>37292</v>
      </c>
      <c r="N5" s="191" t="s">
        <v>43</v>
      </c>
      <c r="O5" s="192"/>
      <c r="P5" s="190">
        <v>37665</v>
      </c>
      <c r="Q5" s="191" t="s">
        <v>43</v>
      </c>
      <c r="R5" s="192"/>
      <c r="S5" s="194">
        <v>38019</v>
      </c>
      <c r="T5" s="195" t="s">
        <v>43</v>
      </c>
      <c r="U5" s="196"/>
      <c r="V5" s="194">
        <v>38019</v>
      </c>
      <c r="W5" s="195" t="s">
        <v>43</v>
      </c>
      <c r="X5" s="196"/>
      <c r="Y5" s="194">
        <v>38758</v>
      </c>
      <c r="Z5" s="212" t="s">
        <v>43</v>
      </c>
    </row>
    <row r="6" spans="1:26" ht="15.75" x14ac:dyDescent="0.25">
      <c r="A6" s="241">
        <v>39830</v>
      </c>
      <c r="B6" s="267">
        <v>0.28125</v>
      </c>
      <c r="C6" s="163">
        <v>0.375</v>
      </c>
      <c r="D6" s="164">
        <v>2.25</v>
      </c>
      <c r="F6" s="227" t="s">
        <v>3</v>
      </c>
      <c r="G6" s="265">
        <f>D27</f>
        <v>9</v>
      </c>
      <c r="H6" s="228"/>
      <c r="I6" s="223"/>
      <c r="J6" s="210">
        <v>36953</v>
      </c>
      <c r="K6" s="191" t="s">
        <v>43</v>
      </c>
      <c r="L6" s="192"/>
      <c r="M6" s="190">
        <v>37316</v>
      </c>
      <c r="N6" s="191" t="s">
        <v>43</v>
      </c>
      <c r="O6" s="192"/>
      <c r="P6" s="190">
        <v>37684</v>
      </c>
      <c r="Q6" s="191" t="s">
        <v>43</v>
      </c>
      <c r="R6" s="192"/>
      <c r="S6" s="194">
        <v>38069</v>
      </c>
      <c r="T6" s="195" t="s">
        <v>38</v>
      </c>
      <c r="U6" s="196"/>
      <c r="V6" s="194">
        <v>38415</v>
      </c>
      <c r="W6" s="195" t="s">
        <v>38</v>
      </c>
      <c r="X6" s="196"/>
      <c r="Y6" s="194">
        <v>38784</v>
      </c>
      <c r="Z6" s="212" t="s">
        <v>38</v>
      </c>
    </row>
    <row r="7" spans="1:26" ht="15.75" x14ac:dyDescent="0.25">
      <c r="A7" s="268">
        <v>39834</v>
      </c>
      <c r="B7" s="267">
        <v>0.29166666666666669</v>
      </c>
      <c r="C7" s="267">
        <v>0.375</v>
      </c>
      <c r="D7" s="269">
        <v>2</v>
      </c>
      <c r="F7" s="227" t="s">
        <v>29</v>
      </c>
      <c r="G7" s="265">
        <f>D33</f>
        <v>17.25</v>
      </c>
      <c r="H7" s="228"/>
      <c r="I7" s="223"/>
      <c r="J7" s="210">
        <v>36991</v>
      </c>
      <c r="K7" s="191" t="s">
        <v>39</v>
      </c>
      <c r="L7" s="192"/>
      <c r="M7" s="190">
        <v>37364</v>
      </c>
      <c r="N7" s="191" t="s">
        <v>39</v>
      </c>
      <c r="O7" s="192"/>
      <c r="P7" s="190">
        <v>37712</v>
      </c>
      <c r="Q7" s="191" t="s">
        <v>38</v>
      </c>
      <c r="R7" s="192"/>
      <c r="S7" s="194">
        <v>38100</v>
      </c>
      <c r="T7" s="195" t="s">
        <v>39</v>
      </c>
      <c r="U7" s="196"/>
      <c r="V7" s="194">
        <v>38463</v>
      </c>
      <c r="W7" s="195" t="s">
        <v>39</v>
      </c>
      <c r="X7" s="196"/>
      <c r="Y7" s="194">
        <v>38832</v>
      </c>
      <c r="Z7" s="212" t="s">
        <v>39</v>
      </c>
    </row>
    <row r="8" spans="1:26" ht="15.75" x14ac:dyDescent="0.25">
      <c r="A8" s="241">
        <v>39835</v>
      </c>
      <c r="B8" s="163">
        <v>0.29166666666666669</v>
      </c>
      <c r="C8" s="163">
        <v>0.33333333333333331</v>
      </c>
      <c r="D8" s="164">
        <v>1</v>
      </c>
      <c r="E8" s="20"/>
      <c r="F8" s="227" t="s">
        <v>5</v>
      </c>
      <c r="G8" s="265">
        <f>D48</f>
        <v>48.5</v>
      </c>
      <c r="H8" s="228"/>
      <c r="I8" s="223"/>
      <c r="J8" s="210">
        <v>37033</v>
      </c>
      <c r="K8" s="191" t="s">
        <v>39</v>
      </c>
      <c r="L8" s="192"/>
      <c r="M8" s="190">
        <v>37385</v>
      </c>
      <c r="N8" s="191" t="s">
        <v>42</v>
      </c>
      <c r="O8" s="192"/>
      <c r="P8" s="190">
        <v>37750</v>
      </c>
      <c r="Q8" s="191" t="s">
        <v>39</v>
      </c>
      <c r="R8" s="192"/>
      <c r="S8" s="197">
        <v>38133</v>
      </c>
      <c r="T8" s="191" t="s">
        <v>39</v>
      </c>
      <c r="U8" s="193"/>
      <c r="V8" s="197">
        <v>38484</v>
      </c>
      <c r="W8" s="191" t="s">
        <v>39</v>
      </c>
      <c r="X8" s="193"/>
      <c r="Y8" s="197">
        <v>38867</v>
      </c>
      <c r="Z8" s="211" t="s">
        <v>40</v>
      </c>
    </row>
    <row r="9" spans="1:26" ht="16.5" thickBot="1" x14ac:dyDescent="0.3">
      <c r="A9" s="285" t="s">
        <v>0</v>
      </c>
      <c r="B9" s="138">
        <f>COUNT(A4:A8)</f>
        <v>5</v>
      </c>
      <c r="C9" s="139" t="s">
        <v>25</v>
      </c>
      <c r="D9" s="140">
        <f>SUM(D4:D8)</f>
        <v>10.5</v>
      </c>
      <c r="E9" s="20"/>
      <c r="F9" s="227" t="s">
        <v>6</v>
      </c>
      <c r="G9" s="265">
        <f>D55</f>
        <v>13.75</v>
      </c>
      <c r="H9" s="228"/>
      <c r="I9" s="223"/>
      <c r="J9" s="210">
        <v>37047</v>
      </c>
      <c r="K9" s="191" t="s">
        <v>51</v>
      </c>
      <c r="L9" s="192"/>
      <c r="M9" s="190">
        <v>37420</v>
      </c>
      <c r="N9" s="191" t="s">
        <v>39</v>
      </c>
      <c r="O9" s="192"/>
      <c r="P9" s="190">
        <v>37798</v>
      </c>
      <c r="Q9" s="191" t="s">
        <v>39</v>
      </c>
      <c r="R9" s="192"/>
      <c r="S9" s="190">
        <v>38156</v>
      </c>
      <c r="T9" s="191" t="s">
        <v>42</v>
      </c>
      <c r="U9" s="193"/>
      <c r="V9" s="190">
        <v>38518</v>
      </c>
      <c r="W9" s="191" t="s">
        <v>39</v>
      </c>
      <c r="X9" s="193"/>
      <c r="Y9" s="190">
        <v>38890</v>
      </c>
      <c r="Z9" s="211" t="s">
        <v>39</v>
      </c>
    </row>
    <row r="10" spans="1:26" ht="16.5" thickBot="1" x14ac:dyDescent="0.3">
      <c r="A10" s="141"/>
      <c r="B10" s="142"/>
      <c r="C10" s="142"/>
      <c r="D10" s="51"/>
      <c r="E10" s="20"/>
      <c r="F10" s="227" t="s">
        <v>7</v>
      </c>
      <c r="G10" s="265">
        <f>D61</f>
        <v>18.25</v>
      </c>
      <c r="H10" s="228"/>
      <c r="I10" s="223"/>
      <c r="J10" s="210">
        <v>37083</v>
      </c>
      <c r="K10" s="191" t="s">
        <v>42</v>
      </c>
      <c r="L10" s="192"/>
      <c r="M10" s="190">
        <v>37467</v>
      </c>
      <c r="N10" s="191" t="s">
        <v>42</v>
      </c>
      <c r="O10" s="192"/>
      <c r="P10" s="190">
        <v>37811</v>
      </c>
      <c r="Q10" s="191" t="s">
        <v>39</v>
      </c>
      <c r="R10" s="192"/>
      <c r="S10" s="190">
        <v>38182</v>
      </c>
      <c r="T10" s="191" t="s">
        <v>39</v>
      </c>
      <c r="U10" s="193"/>
      <c r="V10" s="190">
        <v>38560</v>
      </c>
      <c r="W10" s="191" t="s">
        <v>39</v>
      </c>
      <c r="X10" s="193"/>
      <c r="Y10" s="190">
        <v>38929</v>
      </c>
      <c r="Z10" s="211" t="s">
        <v>42</v>
      </c>
    </row>
    <row r="11" spans="1:26" ht="15.75" x14ac:dyDescent="0.25">
      <c r="A11" s="243">
        <v>39848</v>
      </c>
      <c r="B11" s="169">
        <v>0.29166666666666669</v>
      </c>
      <c r="C11" s="169">
        <v>0.4375</v>
      </c>
      <c r="D11" s="170">
        <v>3.5</v>
      </c>
      <c r="E11" s="20"/>
      <c r="F11" s="227" t="s">
        <v>8</v>
      </c>
      <c r="G11" s="265">
        <f>D71</f>
        <v>33</v>
      </c>
      <c r="H11" s="228"/>
      <c r="I11" s="223"/>
      <c r="J11" s="210">
        <v>37112</v>
      </c>
      <c r="K11" s="191" t="s">
        <v>42</v>
      </c>
      <c r="L11" s="192"/>
      <c r="M11" s="190">
        <v>37491</v>
      </c>
      <c r="N11" s="191" t="s">
        <v>42</v>
      </c>
      <c r="O11" s="192"/>
      <c r="P11" s="190">
        <v>37860</v>
      </c>
      <c r="Q11" s="191" t="s">
        <v>42</v>
      </c>
      <c r="R11" s="192"/>
      <c r="S11" s="190">
        <v>38203</v>
      </c>
      <c r="T11" s="191" t="s">
        <v>39</v>
      </c>
      <c r="U11" s="193"/>
      <c r="V11" s="190">
        <v>38579</v>
      </c>
      <c r="W11" s="191" t="s">
        <v>42</v>
      </c>
      <c r="X11" s="193"/>
      <c r="Y11" s="190">
        <v>38931</v>
      </c>
      <c r="Z11" s="211" t="s">
        <v>39</v>
      </c>
    </row>
    <row r="12" spans="1:26" ht="15.75" x14ac:dyDescent="0.25">
      <c r="A12" s="244">
        <v>39848</v>
      </c>
      <c r="B12" s="171">
        <v>0.77083333333333337</v>
      </c>
      <c r="C12" s="171">
        <v>0.875</v>
      </c>
      <c r="D12" s="172">
        <v>2.5</v>
      </c>
      <c r="E12" s="20"/>
      <c r="F12" s="227" t="s">
        <v>9</v>
      </c>
      <c r="G12" s="265">
        <f>D77</f>
        <v>9.5</v>
      </c>
      <c r="H12" s="228"/>
      <c r="I12" s="223"/>
      <c r="J12" s="210">
        <v>37144</v>
      </c>
      <c r="K12" s="191" t="s">
        <v>42</v>
      </c>
      <c r="L12" s="192"/>
      <c r="M12" s="190">
        <v>37503</v>
      </c>
      <c r="N12" s="191" t="s">
        <v>39</v>
      </c>
      <c r="O12" s="192"/>
      <c r="P12" s="190">
        <v>37867</v>
      </c>
      <c r="Q12" s="191" t="s">
        <v>39</v>
      </c>
      <c r="R12" s="192"/>
      <c r="S12" s="190">
        <v>38239</v>
      </c>
      <c r="T12" s="191" t="s">
        <v>52</v>
      </c>
      <c r="U12" s="193"/>
      <c r="V12" s="190">
        <v>38980</v>
      </c>
      <c r="W12" s="191" t="s">
        <v>39</v>
      </c>
      <c r="X12" s="193"/>
      <c r="Y12" s="190">
        <v>38979</v>
      </c>
      <c r="Z12" s="211" t="s">
        <v>39</v>
      </c>
    </row>
    <row r="13" spans="1:26" ht="15.75" x14ac:dyDescent="0.25">
      <c r="A13" s="271">
        <v>39849</v>
      </c>
      <c r="B13" s="274">
        <v>0.25</v>
      </c>
      <c r="C13" s="274">
        <v>0.35416666666666669</v>
      </c>
      <c r="D13" s="275">
        <v>2.5</v>
      </c>
      <c r="E13" s="270" t="s">
        <v>43</v>
      </c>
      <c r="F13" s="227" t="s">
        <v>10</v>
      </c>
      <c r="G13" s="265">
        <f>D80</f>
        <v>2.5</v>
      </c>
      <c r="H13" s="228"/>
      <c r="I13" s="223"/>
      <c r="J13" s="210">
        <v>37193</v>
      </c>
      <c r="K13" s="191" t="s">
        <v>38</v>
      </c>
      <c r="L13" s="192"/>
      <c r="M13" s="190">
        <v>37532</v>
      </c>
      <c r="N13" s="191" t="s">
        <v>42</v>
      </c>
      <c r="O13" s="192"/>
      <c r="P13" s="190">
        <v>37907</v>
      </c>
      <c r="Q13" s="191" t="s">
        <v>42</v>
      </c>
      <c r="R13" s="192"/>
      <c r="S13" s="190">
        <v>38264</v>
      </c>
      <c r="T13" s="191" t="s">
        <v>52</v>
      </c>
      <c r="U13" s="193"/>
      <c r="V13" s="190">
        <v>38630</v>
      </c>
      <c r="W13" s="191" t="s">
        <v>51</v>
      </c>
      <c r="X13" s="193"/>
      <c r="Y13" s="190">
        <v>38995</v>
      </c>
      <c r="Z13" s="211" t="s">
        <v>39</v>
      </c>
    </row>
    <row r="14" spans="1:26" ht="15.75" x14ac:dyDescent="0.25">
      <c r="A14" s="244">
        <v>39850</v>
      </c>
      <c r="B14" s="171">
        <v>0.25</v>
      </c>
      <c r="C14" s="171">
        <v>0.33333333333333331</v>
      </c>
      <c r="D14" s="172">
        <v>2</v>
      </c>
      <c r="E14" s="20"/>
      <c r="F14" s="227" t="s">
        <v>11</v>
      </c>
      <c r="G14" s="265">
        <f>D93</f>
        <v>23.75</v>
      </c>
      <c r="H14" s="228"/>
      <c r="I14" s="223"/>
      <c r="J14" s="210">
        <v>37208</v>
      </c>
      <c r="K14" s="191" t="s">
        <v>43</v>
      </c>
      <c r="L14" s="192"/>
      <c r="M14" s="190"/>
      <c r="N14" s="191"/>
      <c r="O14" s="192"/>
      <c r="P14" s="190">
        <v>37930</v>
      </c>
      <c r="Q14" s="191" t="s">
        <v>53</v>
      </c>
      <c r="R14" s="192"/>
      <c r="S14" s="190">
        <v>38306</v>
      </c>
      <c r="T14" s="191" t="s">
        <v>54</v>
      </c>
      <c r="U14" s="193"/>
      <c r="V14" s="190">
        <v>38674</v>
      </c>
      <c r="W14" s="191" t="s">
        <v>43</v>
      </c>
      <c r="X14" s="193"/>
      <c r="Y14" s="190">
        <v>39042</v>
      </c>
      <c r="Z14" s="211" t="s">
        <v>40</v>
      </c>
    </row>
    <row r="15" spans="1:26" ht="16.5" thickBot="1" x14ac:dyDescent="0.3">
      <c r="A15" s="286" t="s">
        <v>1</v>
      </c>
      <c r="B15" s="146">
        <f>COUNT(A11:A14)</f>
        <v>4</v>
      </c>
      <c r="C15" s="147" t="s">
        <v>25</v>
      </c>
      <c r="D15" s="148">
        <f>SUM(D11:D14)</f>
        <v>10.5</v>
      </c>
      <c r="E15" s="20"/>
      <c r="F15" s="229" t="s">
        <v>30</v>
      </c>
      <c r="G15" s="230">
        <f>SUM(G3:G14)</f>
        <v>204.5</v>
      </c>
      <c r="H15" s="231"/>
      <c r="I15" s="223"/>
      <c r="J15" s="210">
        <v>37252</v>
      </c>
      <c r="K15" s="191" t="s">
        <v>55</v>
      </c>
      <c r="L15" s="192"/>
      <c r="M15" s="190">
        <v>37594</v>
      </c>
      <c r="N15" s="191" t="s">
        <v>38</v>
      </c>
      <c r="O15" s="192"/>
      <c r="P15" s="190">
        <v>37963</v>
      </c>
      <c r="Q15" s="191" t="s">
        <v>43</v>
      </c>
      <c r="R15" s="192"/>
      <c r="S15" s="190">
        <v>38341</v>
      </c>
      <c r="T15" s="198" t="s">
        <v>54</v>
      </c>
      <c r="U15" s="199"/>
      <c r="V15" s="190">
        <v>38708</v>
      </c>
      <c r="W15" s="198" t="s">
        <v>43</v>
      </c>
      <c r="X15" s="199"/>
      <c r="Y15" s="190">
        <v>39424</v>
      </c>
      <c r="Z15" s="213" t="s">
        <v>38</v>
      </c>
    </row>
    <row r="16" spans="1:26" ht="16.5" thickBot="1" x14ac:dyDescent="0.3">
      <c r="A16" s="141"/>
      <c r="B16" s="142"/>
      <c r="C16" s="142"/>
      <c r="D16" s="51"/>
      <c r="E16" s="20"/>
      <c r="F16" s="20"/>
      <c r="G16" s="20"/>
      <c r="H16" s="20"/>
      <c r="I16" s="223"/>
      <c r="J16" s="214"/>
      <c r="K16" s="200"/>
      <c r="L16" s="133"/>
      <c r="M16" s="201"/>
      <c r="N16" s="200"/>
      <c r="O16" s="133"/>
      <c r="P16" s="201"/>
      <c r="Q16" s="200"/>
      <c r="R16" s="133"/>
      <c r="S16" s="201"/>
      <c r="T16" s="202"/>
      <c r="U16" s="202"/>
      <c r="V16" s="201"/>
      <c r="W16" s="202"/>
      <c r="X16" s="202"/>
      <c r="Y16" s="201"/>
      <c r="Z16" s="215"/>
    </row>
    <row r="17" spans="1:26" ht="15.75" x14ac:dyDescent="0.25">
      <c r="A17" s="276">
        <v>39874</v>
      </c>
      <c r="B17" s="277">
        <v>0.29166666666666669</v>
      </c>
      <c r="C17" s="277">
        <v>0.41666666666666669</v>
      </c>
      <c r="D17" s="278">
        <v>3</v>
      </c>
      <c r="E17" s="101"/>
      <c r="F17" s="254"/>
      <c r="G17" s="254"/>
      <c r="H17" s="254"/>
      <c r="I17" s="223"/>
      <c r="J17" s="206" t="s">
        <v>56</v>
      </c>
      <c r="K17" s="181"/>
      <c r="L17" s="182"/>
      <c r="M17" s="181" t="s">
        <v>57</v>
      </c>
      <c r="N17" s="183"/>
      <c r="O17" s="182"/>
      <c r="P17" s="181" t="s">
        <v>58</v>
      </c>
      <c r="Q17" s="183"/>
      <c r="R17" s="182"/>
      <c r="S17" s="184">
        <v>2010</v>
      </c>
      <c r="T17" s="185"/>
      <c r="U17" s="186"/>
      <c r="V17" s="184">
        <v>2011</v>
      </c>
      <c r="W17" s="185"/>
      <c r="X17" s="186"/>
      <c r="Y17" s="184">
        <v>2012</v>
      </c>
      <c r="Z17" s="207"/>
    </row>
    <row r="18" spans="1:26" ht="15.75" x14ac:dyDescent="0.25">
      <c r="A18" s="268">
        <v>39874</v>
      </c>
      <c r="B18" s="279">
        <v>0.80208333333333337</v>
      </c>
      <c r="C18" s="279">
        <v>0.84375</v>
      </c>
      <c r="D18" s="280">
        <v>1</v>
      </c>
      <c r="E18" s="101"/>
      <c r="F18" s="254"/>
      <c r="G18" s="254"/>
      <c r="H18" s="254"/>
      <c r="I18" s="223"/>
      <c r="J18" s="208" t="s">
        <v>48</v>
      </c>
      <c r="K18" s="188" t="s">
        <v>49</v>
      </c>
      <c r="L18" s="189"/>
      <c r="M18" s="187" t="s">
        <v>48</v>
      </c>
      <c r="N18" s="188" t="s">
        <v>49</v>
      </c>
      <c r="O18" s="189"/>
      <c r="P18" s="187" t="s">
        <v>48</v>
      </c>
      <c r="Q18" s="188" t="s">
        <v>49</v>
      </c>
      <c r="R18" s="189"/>
      <c r="S18" s="187" t="s">
        <v>48</v>
      </c>
      <c r="T18" s="188" t="s">
        <v>49</v>
      </c>
      <c r="U18" s="189"/>
      <c r="V18" s="187" t="s">
        <v>48</v>
      </c>
      <c r="W18" s="188" t="s">
        <v>49</v>
      </c>
      <c r="X18" s="189"/>
      <c r="Y18" s="187" t="s">
        <v>48</v>
      </c>
      <c r="Z18" s="209" t="s">
        <v>49</v>
      </c>
    </row>
    <row r="19" spans="1:26" ht="15.75" x14ac:dyDescent="0.25">
      <c r="A19" s="268">
        <v>39875</v>
      </c>
      <c r="B19" s="279">
        <v>0.29166666666666669</v>
      </c>
      <c r="C19" s="279">
        <v>0.375</v>
      </c>
      <c r="D19" s="280">
        <v>2</v>
      </c>
      <c r="E19" s="101"/>
      <c r="F19" s="254"/>
      <c r="G19" s="254"/>
      <c r="H19" s="254"/>
      <c r="I19" s="223"/>
      <c r="J19" s="210">
        <v>39111</v>
      </c>
      <c r="K19" s="191" t="s">
        <v>43</v>
      </c>
      <c r="L19" s="192"/>
      <c r="M19" s="190">
        <v>39451</v>
      </c>
      <c r="N19" s="191" t="s">
        <v>43</v>
      </c>
      <c r="O19" s="192"/>
      <c r="P19" s="190">
        <v>39829</v>
      </c>
      <c r="Q19" s="191" t="s">
        <v>43</v>
      </c>
      <c r="R19" s="192"/>
      <c r="S19" s="190">
        <v>40189</v>
      </c>
      <c r="T19" s="191" t="s">
        <v>43</v>
      </c>
      <c r="U19" s="193"/>
      <c r="V19" s="190"/>
      <c r="W19" s="191"/>
      <c r="X19" s="193"/>
      <c r="Y19" s="190"/>
      <c r="Z19" s="211"/>
    </row>
    <row r="20" spans="1:26" ht="15.75" x14ac:dyDescent="0.25">
      <c r="A20" s="271">
        <v>39876</v>
      </c>
      <c r="B20" s="274">
        <v>0.25</v>
      </c>
      <c r="C20" s="274">
        <v>0.33333333333333331</v>
      </c>
      <c r="D20" s="275">
        <v>2</v>
      </c>
      <c r="E20" s="270" t="s">
        <v>38</v>
      </c>
      <c r="F20" s="254"/>
      <c r="G20" s="254"/>
      <c r="H20" s="254"/>
      <c r="I20" s="223"/>
      <c r="J20" s="210">
        <v>39119</v>
      </c>
      <c r="K20" s="191" t="s">
        <v>43</v>
      </c>
      <c r="L20" s="192"/>
      <c r="M20" s="190">
        <v>39506</v>
      </c>
      <c r="N20" s="191" t="s">
        <v>43</v>
      </c>
      <c r="O20" s="192"/>
      <c r="P20" s="190">
        <v>39849</v>
      </c>
      <c r="Q20" s="191" t="s">
        <v>43</v>
      </c>
      <c r="R20" s="192"/>
      <c r="S20" s="194"/>
      <c r="T20" s="195"/>
      <c r="U20" s="196"/>
      <c r="V20" s="194"/>
      <c r="W20" s="195"/>
      <c r="X20" s="196"/>
      <c r="Y20" s="194"/>
      <c r="Z20" s="212"/>
    </row>
    <row r="21" spans="1:26" ht="16.5" thickBot="1" x14ac:dyDescent="0.3">
      <c r="A21" s="285" t="s">
        <v>2</v>
      </c>
      <c r="B21" s="138">
        <f>COUNT(A17:A20)</f>
        <v>4</v>
      </c>
      <c r="C21" s="149" t="s">
        <v>25</v>
      </c>
      <c r="D21" s="140">
        <f>SUM(D17:D20)</f>
        <v>8</v>
      </c>
      <c r="E21" s="20"/>
      <c r="F21" s="254"/>
      <c r="G21" s="254"/>
      <c r="H21" s="254"/>
      <c r="I21" s="223"/>
      <c r="J21" s="210">
        <v>39160</v>
      </c>
      <c r="K21" s="191" t="s">
        <v>43</v>
      </c>
      <c r="L21" s="192"/>
      <c r="M21" s="190">
        <v>39517</v>
      </c>
      <c r="N21" s="191" t="s">
        <v>43</v>
      </c>
      <c r="O21" s="192"/>
      <c r="P21" s="190">
        <v>39876</v>
      </c>
      <c r="Q21" s="191" t="s">
        <v>38</v>
      </c>
      <c r="R21" s="192"/>
      <c r="S21" s="194"/>
      <c r="T21" s="195"/>
      <c r="U21" s="196"/>
      <c r="V21" s="194"/>
      <c r="W21" s="195"/>
      <c r="X21" s="196"/>
      <c r="Y21" s="194"/>
      <c r="Z21" s="212"/>
    </row>
    <row r="22" spans="1:26" ht="16.5" thickBot="1" x14ac:dyDescent="0.3">
      <c r="A22" s="141"/>
      <c r="B22" s="142"/>
      <c r="C22" s="143"/>
      <c r="D22" s="51"/>
      <c r="E22" s="70"/>
      <c r="F22" s="254"/>
      <c r="G22" s="254"/>
      <c r="H22" s="254"/>
      <c r="I22" s="223"/>
      <c r="J22" s="210">
        <v>39202</v>
      </c>
      <c r="K22" s="191" t="s">
        <v>40</v>
      </c>
      <c r="L22" s="192"/>
      <c r="M22" s="190">
        <v>39554</v>
      </c>
      <c r="N22" s="191" t="s">
        <v>43</v>
      </c>
      <c r="O22" s="192"/>
      <c r="P22" s="190">
        <v>39930</v>
      </c>
      <c r="Q22" s="191" t="s">
        <v>39</v>
      </c>
      <c r="R22" s="192"/>
      <c r="S22" s="194"/>
      <c r="T22" s="195"/>
      <c r="U22" s="196"/>
      <c r="V22" s="194"/>
      <c r="W22" s="195"/>
      <c r="X22" s="196"/>
      <c r="Y22" s="194"/>
      <c r="Z22" s="212"/>
    </row>
    <row r="23" spans="1:26" ht="15.75" x14ac:dyDescent="0.25">
      <c r="A23" s="243">
        <v>39910</v>
      </c>
      <c r="B23" s="169">
        <v>0.83333333333333337</v>
      </c>
      <c r="C23" s="169">
        <v>0.875</v>
      </c>
      <c r="D23" s="170">
        <v>1</v>
      </c>
      <c r="E23" s="20"/>
      <c r="F23" s="20"/>
      <c r="G23" s="20"/>
      <c r="H23" s="20"/>
      <c r="I23" s="223"/>
      <c r="J23" s="210">
        <v>39232</v>
      </c>
      <c r="K23" s="191" t="s">
        <v>39</v>
      </c>
      <c r="L23" s="192"/>
      <c r="M23" s="190">
        <v>39595</v>
      </c>
      <c r="N23" s="191" t="s">
        <v>39</v>
      </c>
      <c r="O23" s="192"/>
      <c r="P23" s="190">
        <v>39962</v>
      </c>
      <c r="Q23" s="191" t="s">
        <v>39</v>
      </c>
      <c r="R23" s="192"/>
      <c r="S23" s="197"/>
      <c r="T23" s="191"/>
      <c r="U23" s="193"/>
      <c r="V23" s="197"/>
      <c r="W23" s="191"/>
      <c r="X23" s="193"/>
      <c r="Y23" s="197"/>
      <c r="Z23" s="211"/>
    </row>
    <row r="24" spans="1:26" ht="15.75" x14ac:dyDescent="0.25">
      <c r="A24" s="244">
        <v>39911</v>
      </c>
      <c r="B24" s="281">
        <v>0.25</v>
      </c>
      <c r="C24" s="281">
        <v>0.34375</v>
      </c>
      <c r="D24" s="282">
        <v>2.25</v>
      </c>
      <c r="E24" s="20"/>
      <c r="F24" s="20"/>
      <c r="G24" s="20"/>
      <c r="H24" s="20"/>
      <c r="I24" s="224"/>
      <c r="J24" s="210">
        <v>39252</v>
      </c>
      <c r="K24" s="191" t="s">
        <v>42</v>
      </c>
      <c r="L24" s="192"/>
      <c r="M24" s="190">
        <v>39608</v>
      </c>
      <c r="N24" s="191" t="s">
        <v>39</v>
      </c>
      <c r="O24" s="192"/>
      <c r="P24" s="190">
        <v>39993</v>
      </c>
      <c r="Q24" s="191" t="s">
        <v>39</v>
      </c>
      <c r="R24" s="192"/>
      <c r="S24" s="190"/>
      <c r="T24" s="191"/>
      <c r="U24" s="193"/>
      <c r="V24" s="190"/>
      <c r="W24" s="191"/>
      <c r="X24" s="193"/>
      <c r="Y24" s="190"/>
      <c r="Z24" s="211"/>
    </row>
    <row r="25" spans="1:26" ht="15.75" x14ac:dyDescent="0.25">
      <c r="A25" s="244">
        <v>39929</v>
      </c>
      <c r="B25" s="171">
        <v>0.67708333333333337</v>
      </c>
      <c r="C25" s="171">
        <v>0.73958333333333337</v>
      </c>
      <c r="D25" s="172">
        <v>1.5</v>
      </c>
      <c r="E25" s="20"/>
      <c r="F25" s="20"/>
      <c r="G25" s="20"/>
      <c r="H25" s="20"/>
      <c r="I25" s="224"/>
      <c r="J25" s="210">
        <v>39282</v>
      </c>
      <c r="K25" s="191" t="s">
        <v>39</v>
      </c>
      <c r="L25" s="192"/>
      <c r="M25" s="190">
        <v>39650</v>
      </c>
      <c r="N25" s="191" t="s">
        <v>39</v>
      </c>
      <c r="O25" s="192"/>
      <c r="P25" s="190">
        <v>40022</v>
      </c>
      <c r="Q25" s="191" t="s">
        <v>42</v>
      </c>
      <c r="R25" s="192"/>
      <c r="S25" s="190"/>
      <c r="T25" s="191"/>
      <c r="U25" s="193"/>
      <c r="V25" s="190"/>
      <c r="W25" s="191"/>
      <c r="X25" s="193"/>
      <c r="Y25" s="190"/>
      <c r="Z25" s="211"/>
    </row>
    <row r="26" spans="1:26" ht="15.75" x14ac:dyDescent="0.25">
      <c r="A26" s="242">
        <v>39930</v>
      </c>
      <c r="B26" s="134">
        <v>0.58333333333333337</v>
      </c>
      <c r="C26" s="134">
        <v>0.76041666666666663</v>
      </c>
      <c r="D26" s="136">
        <v>4.25</v>
      </c>
      <c r="E26" s="131" t="s">
        <v>39</v>
      </c>
      <c r="F26" s="1"/>
      <c r="G26" s="1"/>
      <c r="I26" s="223"/>
      <c r="J26" s="210">
        <v>39303</v>
      </c>
      <c r="K26" s="198" t="s">
        <v>42</v>
      </c>
      <c r="L26" s="192"/>
      <c r="M26" s="190">
        <v>39666</v>
      </c>
      <c r="N26" s="191" t="s">
        <v>39</v>
      </c>
      <c r="O26" s="192"/>
      <c r="P26" s="190">
        <v>40035</v>
      </c>
      <c r="Q26" s="191" t="s">
        <v>42</v>
      </c>
      <c r="R26" s="192"/>
      <c r="S26" s="190"/>
      <c r="T26" s="191"/>
      <c r="U26" s="193"/>
      <c r="V26" s="190"/>
      <c r="W26" s="191"/>
      <c r="X26" s="193"/>
      <c r="Y26" s="190"/>
      <c r="Z26" s="211"/>
    </row>
    <row r="27" spans="1:26" ht="16.5" thickBot="1" x14ac:dyDescent="0.3">
      <c r="A27" s="285" t="s">
        <v>3</v>
      </c>
      <c r="B27" s="138">
        <f>COUNT(A23:A26)</f>
        <v>4</v>
      </c>
      <c r="C27" s="149" t="s">
        <v>25</v>
      </c>
      <c r="D27" s="140">
        <f>SUM(D23:D26)</f>
        <v>9</v>
      </c>
      <c r="E27" s="20"/>
      <c r="F27" s="1"/>
      <c r="G27" s="1"/>
      <c r="H27" s="64"/>
      <c r="I27" s="223"/>
      <c r="J27" s="210">
        <v>39335</v>
      </c>
      <c r="K27" s="191" t="s">
        <v>42</v>
      </c>
      <c r="L27" s="192"/>
      <c r="M27" s="190">
        <v>39699</v>
      </c>
      <c r="N27" s="191" t="s">
        <v>39</v>
      </c>
      <c r="O27" s="192"/>
      <c r="P27" s="190">
        <v>40080</v>
      </c>
      <c r="Q27" s="191" t="s">
        <v>39</v>
      </c>
      <c r="R27" s="192"/>
      <c r="S27" s="190"/>
      <c r="T27" s="191"/>
      <c r="U27" s="193"/>
      <c r="V27" s="190"/>
      <c r="W27" s="191"/>
      <c r="X27" s="193"/>
      <c r="Y27" s="190"/>
      <c r="Z27" s="211"/>
    </row>
    <row r="28" spans="1:26" ht="16.5" thickBot="1" x14ac:dyDescent="0.3">
      <c r="A28" s="141"/>
      <c r="B28" s="142"/>
      <c r="C28" s="143"/>
      <c r="D28" s="51"/>
      <c r="E28" s="20"/>
      <c r="F28" s="1"/>
      <c r="G28" s="1"/>
      <c r="H28" s="1"/>
      <c r="I28" s="223"/>
      <c r="J28" s="210">
        <v>39363</v>
      </c>
      <c r="K28" s="191" t="s">
        <v>39</v>
      </c>
      <c r="L28" s="192"/>
      <c r="M28" s="190">
        <v>39751</v>
      </c>
      <c r="N28" s="191" t="s">
        <v>43</v>
      </c>
      <c r="O28" s="192"/>
      <c r="P28" s="190">
        <v>40093</v>
      </c>
      <c r="Q28" s="191" t="s">
        <v>39</v>
      </c>
      <c r="R28" s="192"/>
      <c r="S28" s="190"/>
      <c r="T28" s="191"/>
      <c r="U28" s="193"/>
      <c r="V28" s="190"/>
      <c r="W28" s="191"/>
      <c r="X28" s="193"/>
      <c r="Y28" s="190"/>
      <c r="Z28" s="211"/>
    </row>
    <row r="29" spans="1:26" ht="15.75" x14ac:dyDescent="0.25">
      <c r="A29" s="276">
        <v>39942</v>
      </c>
      <c r="B29" s="277">
        <v>0.625</v>
      </c>
      <c r="C29" s="277">
        <v>0.75</v>
      </c>
      <c r="D29" s="278">
        <v>3</v>
      </c>
      <c r="F29" s="71"/>
      <c r="G29" s="71"/>
      <c r="H29" s="71"/>
      <c r="I29" s="223"/>
      <c r="J29" s="210">
        <v>39394</v>
      </c>
      <c r="K29" s="191" t="s">
        <v>43</v>
      </c>
      <c r="L29" s="192"/>
      <c r="M29" s="190">
        <v>39776</v>
      </c>
      <c r="N29" s="191" t="s">
        <v>43</v>
      </c>
      <c r="O29" s="192"/>
      <c r="P29" s="190">
        <v>40129</v>
      </c>
      <c r="Q29" s="191" t="s">
        <v>53</v>
      </c>
      <c r="R29" s="192"/>
      <c r="S29" s="190"/>
      <c r="T29" s="191"/>
      <c r="U29" s="193"/>
      <c r="V29" s="190"/>
      <c r="W29" s="191"/>
      <c r="X29" s="193"/>
      <c r="Y29" s="190"/>
      <c r="Z29" s="211"/>
    </row>
    <row r="30" spans="1:26" ht="16.5" thickBot="1" x14ac:dyDescent="0.3">
      <c r="A30" s="268">
        <v>39960</v>
      </c>
      <c r="B30" s="279">
        <v>0.625</v>
      </c>
      <c r="C30" s="279">
        <v>0.77083333333333337</v>
      </c>
      <c r="D30" s="280">
        <v>3.5</v>
      </c>
      <c r="E30" s="101"/>
      <c r="F30" s="1"/>
      <c r="G30" s="1"/>
      <c r="H30" s="1"/>
      <c r="I30" s="223"/>
      <c r="J30" s="216">
        <v>39434</v>
      </c>
      <c r="K30" s="217" t="s">
        <v>43</v>
      </c>
      <c r="L30" s="218"/>
      <c r="M30" s="219">
        <v>39785</v>
      </c>
      <c r="N30" s="217" t="s">
        <v>43</v>
      </c>
      <c r="O30" s="218"/>
      <c r="P30" s="219">
        <v>40168</v>
      </c>
      <c r="Q30" s="217" t="s">
        <v>43</v>
      </c>
      <c r="R30" s="218"/>
      <c r="S30" s="219"/>
      <c r="T30" s="220"/>
      <c r="U30" s="221"/>
      <c r="V30" s="219"/>
      <c r="W30" s="220"/>
      <c r="X30" s="221"/>
      <c r="Y30" s="219"/>
      <c r="Z30" s="222"/>
    </row>
    <row r="31" spans="1:26" ht="15.75" x14ac:dyDescent="0.25">
      <c r="A31" s="268">
        <v>39961</v>
      </c>
      <c r="B31" s="279">
        <v>0.54166666666666663</v>
      </c>
      <c r="C31" s="279">
        <v>0.76041666666666663</v>
      </c>
      <c r="D31" s="280">
        <v>5.25</v>
      </c>
      <c r="E31" s="1"/>
      <c r="F31" s="79"/>
      <c r="G31" s="64"/>
      <c r="H31" s="1"/>
    </row>
    <row r="32" spans="1:26" ht="15.75" x14ac:dyDescent="0.25">
      <c r="A32" s="242">
        <v>39962</v>
      </c>
      <c r="B32" s="284">
        <v>0.54166666666666663</v>
      </c>
      <c r="C32" s="284">
        <v>0.77083333333333337</v>
      </c>
      <c r="D32" s="273">
        <v>5.5</v>
      </c>
      <c r="E32" s="131" t="s">
        <v>39</v>
      </c>
      <c r="F32" s="79"/>
      <c r="G32" s="65" t="s">
        <v>41</v>
      </c>
      <c r="H32" s="1"/>
    </row>
    <row r="33" spans="1:18" ht="16.5" thickBot="1" x14ac:dyDescent="0.3">
      <c r="A33" s="285" t="s">
        <v>4</v>
      </c>
      <c r="B33" s="138">
        <f>COUNT(A29:A32)</f>
        <v>4</v>
      </c>
      <c r="C33" s="149" t="s">
        <v>25</v>
      </c>
      <c r="D33" s="140">
        <f>SUM(D29:D32)</f>
        <v>17.25</v>
      </c>
      <c r="E33" s="1"/>
      <c r="F33" s="79"/>
      <c r="G33" s="65"/>
      <c r="H33" s="1"/>
      <c r="I33" s="283"/>
      <c r="J33" s="66"/>
      <c r="K33" s="66"/>
      <c r="L33" s="66"/>
      <c r="M33" s="112"/>
    </row>
    <row r="34" spans="1:18" ht="16.5" thickBot="1" x14ac:dyDescent="0.3">
      <c r="A34" s="141"/>
      <c r="B34" s="142"/>
      <c r="C34" s="143"/>
      <c r="D34" s="51"/>
      <c r="E34" s="1"/>
      <c r="F34" s="79"/>
      <c r="G34" s="65"/>
      <c r="H34" s="1"/>
      <c r="J34" s="112"/>
      <c r="K34" s="112"/>
      <c r="L34" s="112"/>
      <c r="M34" s="112"/>
      <c r="N34" s="112"/>
      <c r="O34" s="112"/>
      <c r="P34" s="112"/>
    </row>
    <row r="35" spans="1:18" ht="15.75" x14ac:dyDescent="0.25">
      <c r="A35" s="243">
        <v>39966</v>
      </c>
      <c r="B35" s="169">
        <v>0.58333333333333337</v>
      </c>
      <c r="C35" s="169">
        <v>0.75</v>
      </c>
      <c r="D35" s="170">
        <v>4.5</v>
      </c>
      <c r="E35" s="1"/>
      <c r="F35" s="79"/>
      <c r="G35" s="65"/>
      <c r="H35" s="1"/>
      <c r="J35" s="260"/>
      <c r="M35" s="83"/>
      <c r="N35" s="83"/>
    </row>
    <row r="36" spans="1:18" ht="15.75" x14ac:dyDescent="0.25">
      <c r="A36" s="244">
        <v>39967</v>
      </c>
      <c r="B36" s="281">
        <v>0.625</v>
      </c>
      <c r="C36" s="281">
        <v>0.75</v>
      </c>
      <c r="D36" s="282">
        <v>3</v>
      </c>
      <c r="E36" s="1"/>
      <c r="F36" s="79"/>
      <c r="G36" s="65"/>
      <c r="H36" s="1"/>
      <c r="J36" s="260"/>
      <c r="M36" s="83"/>
      <c r="N36" s="83"/>
    </row>
    <row r="37" spans="1:18" ht="15.75" x14ac:dyDescent="0.25">
      <c r="A37" s="244">
        <v>39973</v>
      </c>
      <c r="B37" s="281">
        <v>0.58333333333333337</v>
      </c>
      <c r="C37" s="281">
        <v>0.66666666666666663</v>
      </c>
      <c r="D37" s="282">
        <v>2</v>
      </c>
      <c r="E37" s="1"/>
      <c r="F37" s="79"/>
      <c r="G37" s="65"/>
      <c r="H37" s="1"/>
      <c r="J37" s="260"/>
      <c r="M37" s="83"/>
      <c r="N37" s="83"/>
    </row>
    <row r="38" spans="1:18" ht="15.75" x14ac:dyDescent="0.25">
      <c r="A38" s="244">
        <v>39975</v>
      </c>
      <c r="B38" s="281">
        <v>0.625</v>
      </c>
      <c r="C38" s="281">
        <v>0.75</v>
      </c>
      <c r="D38" s="282">
        <v>3</v>
      </c>
      <c r="E38" s="1"/>
      <c r="F38" s="79"/>
      <c r="G38" s="65"/>
      <c r="H38" s="1"/>
      <c r="J38" s="260"/>
      <c r="M38" s="83"/>
      <c r="N38" s="83"/>
    </row>
    <row r="39" spans="1:18" ht="15.75" x14ac:dyDescent="0.25">
      <c r="A39" s="244">
        <v>39976</v>
      </c>
      <c r="B39" s="281">
        <v>0.58333333333333337</v>
      </c>
      <c r="C39" s="281">
        <v>0.75</v>
      </c>
      <c r="D39" s="282">
        <v>4</v>
      </c>
      <c r="E39" s="1"/>
      <c r="F39" s="79"/>
      <c r="G39" s="65"/>
      <c r="H39" s="1"/>
      <c r="J39" s="260"/>
      <c r="M39" s="83"/>
      <c r="N39" s="83"/>
    </row>
    <row r="40" spans="1:18" ht="15.75" x14ac:dyDescent="0.25">
      <c r="A40" s="244">
        <v>39982</v>
      </c>
      <c r="B40" s="281">
        <v>0.66666666666666663</v>
      </c>
      <c r="C40" s="281">
        <v>0.3125</v>
      </c>
      <c r="D40" s="282">
        <v>1.5</v>
      </c>
      <c r="E40" s="1"/>
      <c r="F40" s="79"/>
      <c r="G40" s="65"/>
      <c r="H40" s="1"/>
      <c r="J40" s="260"/>
      <c r="M40" s="83"/>
      <c r="N40" s="83"/>
    </row>
    <row r="41" spans="1:18" ht="15.75" x14ac:dyDescent="0.25">
      <c r="A41" s="244">
        <v>39983</v>
      </c>
      <c r="B41" s="281">
        <v>0.54166666666666663</v>
      </c>
      <c r="C41" s="281">
        <v>0.78125</v>
      </c>
      <c r="D41" s="282">
        <v>5.75</v>
      </c>
      <c r="E41" s="1"/>
      <c r="F41" s="262"/>
      <c r="G41" s="112"/>
      <c r="H41" s="112"/>
    </row>
    <row r="42" spans="1:18" ht="15.75" x14ac:dyDescent="0.25">
      <c r="A42" s="244">
        <v>39984</v>
      </c>
      <c r="B42" s="281">
        <v>0.58333333333333337</v>
      </c>
      <c r="C42" s="281">
        <v>0.79166666666666663</v>
      </c>
      <c r="D42" s="282">
        <v>5</v>
      </c>
      <c r="E42" s="1"/>
      <c r="F42" s="262"/>
      <c r="G42" s="112"/>
      <c r="H42" s="112"/>
    </row>
    <row r="43" spans="1:18" ht="15.75" x14ac:dyDescent="0.25">
      <c r="A43" s="244">
        <v>39988</v>
      </c>
      <c r="B43" s="281">
        <v>0.625</v>
      </c>
      <c r="C43" s="281">
        <v>0.76041666666666663</v>
      </c>
      <c r="D43" s="282">
        <v>3.25</v>
      </c>
      <c r="E43" s="1"/>
      <c r="F43" s="262"/>
      <c r="G43" s="112"/>
      <c r="H43" s="112"/>
    </row>
    <row r="44" spans="1:18" ht="15.75" x14ac:dyDescent="0.25">
      <c r="A44" s="244">
        <v>39989</v>
      </c>
      <c r="B44" s="171">
        <v>0.58333333333333337</v>
      </c>
      <c r="C44" s="171">
        <v>0.77083333333333337</v>
      </c>
      <c r="D44" s="172">
        <v>4.5</v>
      </c>
      <c r="E44" s="101"/>
      <c r="F44" s="262"/>
      <c r="G44" s="112"/>
      <c r="H44" s="112"/>
    </row>
    <row r="45" spans="1:18" ht="15.75" x14ac:dyDescent="0.25">
      <c r="A45" s="244">
        <v>39990</v>
      </c>
      <c r="B45" s="171">
        <v>0.55208333333333337</v>
      </c>
      <c r="C45" s="171">
        <v>0.69791666666666663</v>
      </c>
      <c r="D45" s="172">
        <v>3.5</v>
      </c>
      <c r="F45" s="262"/>
      <c r="G45" s="112"/>
      <c r="H45" s="112"/>
      <c r="L45" s="66"/>
      <c r="M45" s="98"/>
    </row>
    <row r="46" spans="1:18" ht="15.75" x14ac:dyDescent="0.25">
      <c r="A46" s="242">
        <v>39993</v>
      </c>
      <c r="B46" s="134">
        <v>0.58333333333333337</v>
      </c>
      <c r="C46" s="134">
        <v>0.76041666666666663</v>
      </c>
      <c r="D46" s="136">
        <v>4.25</v>
      </c>
      <c r="E46" s="295" t="s">
        <v>39</v>
      </c>
      <c r="F46" s="262"/>
      <c r="G46" s="112"/>
      <c r="H46" s="66"/>
      <c r="Q46" s="66"/>
      <c r="R46" s="98"/>
    </row>
    <row r="47" spans="1:18" ht="15.75" x14ac:dyDescent="0.25">
      <c r="A47" s="244">
        <v>39994</v>
      </c>
      <c r="B47" s="171">
        <v>0.58333333333333337</v>
      </c>
      <c r="C47" s="171">
        <v>0.76041666666666663</v>
      </c>
      <c r="D47" s="172">
        <v>4.25</v>
      </c>
      <c r="E47" s="20"/>
      <c r="F47" s="262"/>
      <c r="G47" s="112"/>
      <c r="H47" s="66"/>
      <c r="Q47" s="66"/>
      <c r="R47" s="79"/>
    </row>
    <row r="48" spans="1:18" ht="16.5" thickBot="1" x14ac:dyDescent="0.3">
      <c r="A48" s="285" t="s">
        <v>5</v>
      </c>
      <c r="B48" s="138">
        <f>COUNT(A35:A47)</f>
        <v>13</v>
      </c>
      <c r="C48" s="149" t="s">
        <v>25</v>
      </c>
      <c r="D48" s="140">
        <f>SUM(D35:D47)</f>
        <v>48.5</v>
      </c>
      <c r="E48" s="101"/>
      <c r="F48" s="262"/>
      <c r="G48" s="112"/>
      <c r="H48" s="112"/>
      <c r="Q48" s="66"/>
      <c r="R48" s="79"/>
    </row>
    <row r="49" spans="1:26" ht="16.5" thickBot="1" x14ac:dyDescent="0.3">
      <c r="A49" s="141"/>
      <c r="B49" s="142"/>
      <c r="C49" s="143"/>
      <c r="D49" s="51"/>
      <c r="E49" s="20"/>
      <c r="F49" s="68"/>
      <c r="L49" s="234"/>
      <c r="M49" s="233"/>
      <c r="N49" s="262"/>
      <c r="O49" s="112"/>
      <c r="P49" s="112"/>
      <c r="Y49" s="66"/>
      <c r="Z49" s="79"/>
    </row>
    <row r="50" spans="1:26" ht="15.75" x14ac:dyDescent="0.25">
      <c r="A50" s="293">
        <v>39995</v>
      </c>
      <c r="B50" s="289">
        <v>0.58333333333333337</v>
      </c>
      <c r="C50" s="288">
        <v>0.76041666666666663</v>
      </c>
      <c r="D50" s="291">
        <v>4.25</v>
      </c>
      <c r="E50" s="20"/>
      <c r="F50" s="66"/>
      <c r="L50" s="234"/>
      <c r="M50" s="233"/>
      <c r="N50" s="262"/>
      <c r="O50" s="112"/>
      <c r="P50" s="112"/>
      <c r="Y50" s="79"/>
      <c r="Z50" s="79"/>
    </row>
    <row r="51" spans="1:26" ht="15.75" x14ac:dyDescent="0.25">
      <c r="A51" s="294">
        <v>40011</v>
      </c>
      <c r="B51" s="290">
        <v>0.59375</v>
      </c>
      <c r="C51" s="163">
        <v>0.64583333333333337</v>
      </c>
      <c r="D51" s="292">
        <v>1.25</v>
      </c>
      <c r="E51" s="20"/>
      <c r="F51" s="66"/>
      <c r="L51" s="234"/>
      <c r="M51" s="233"/>
      <c r="N51" s="262"/>
      <c r="O51" s="112"/>
      <c r="P51" s="112"/>
      <c r="Y51" s="79"/>
      <c r="Z51" s="79"/>
    </row>
    <row r="52" spans="1:26" ht="15.75" x14ac:dyDescent="0.25">
      <c r="A52" s="294">
        <v>40021</v>
      </c>
      <c r="B52" s="290">
        <v>0.55208333333333337</v>
      </c>
      <c r="C52" s="267">
        <v>0.66666666666666663</v>
      </c>
      <c r="D52" s="292">
        <v>2.75</v>
      </c>
      <c r="E52" s="20"/>
      <c r="F52" s="66"/>
      <c r="L52" s="234"/>
      <c r="M52" s="233"/>
      <c r="N52" s="262"/>
      <c r="O52" s="112"/>
      <c r="P52" s="112"/>
      <c r="Y52" s="79"/>
      <c r="Z52" s="79"/>
    </row>
    <row r="53" spans="1:26" ht="15.75" x14ac:dyDescent="0.25">
      <c r="A53" s="296">
        <v>40022</v>
      </c>
      <c r="B53" s="297">
        <v>0.59375</v>
      </c>
      <c r="C53" s="298">
        <v>0.73958333333333337</v>
      </c>
      <c r="D53" s="299">
        <v>3.5</v>
      </c>
      <c r="E53" s="295" t="s">
        <v>42</v>
      </c>
      <c r="F53" s="66"/>
      <c r="L53" s="234"/>
      <c r="M53" s="233"/>
      <c r="N53" s="262"/>
      <c r="O53" s="112"/>
      <c r="P53" s="112"/>
      <c r="Y53" s="79"/>
      <c r="Z53" s="79"/>
    </row>
    <row r="54" spans="1:26" ht="15.75" x14ac:dyDescent="0.25">
      <c r="A54" s="294">
        <v>40024</v>
      </c>
      <c r="B54" s="290">
        <v>0.57291666666666663</v>
      </c>
      <c r="C54" s="163">
        <v>0.65625</v>
      </c>
      <c r="D54" s="292">
        <v>2</v>
      </c>
      <c r="E54" s="101"/>
      <c r="F54" s="66"/>
      <c r="L54" s="234"/>
      <c r="M54" s="233"/>
      <c r="N54" s="262"/>
      <c r="O54" s="112"/>
      <c r="P54" s="112"/>
      <c r="Y54" s="66"/>
      <c r="Z54" s="79"/>
    </row>
    <row r="55" spans="1:26" ht="16.5" thickBot="1" x14ac:dyDescent="0.3">
      <c r="A55" s="286" t="s">
        <v>6</v>
      </c>
      <c r="B55" s="138">
        <f>COUNT(A50:A54)</f>
        <v>5</v>
      </c>
      <c r="C55" s="149" t="s">
        <v>25</v>
      </c>
      <c r="D55" s="148">
        <f>SUM(D50:D54)</f>
        <v>13.75</v>
      </c>
      <c r="E55" s="20"/>
      <c r="F55" s="66"/>
      <c r="J55" s="112"/>
      <c r="K55" s="112"/>
      <c r="L55" s="234"/>
      <c r="M55" s="233"/>
      <c r="N55" s="262"/>
      <c r="O55" s="112"/>
      <c r="P55" s="112"/>
      <c r="Q55" s="112"/>
      <c r="Y55" s="79"/>
      <c r="Z55" s="79"/>
    </row>
    <row r="56" spans="1:26" ht="16.5" thickBot="1" x14ac:dyDescent="0.3">
      <c r="A56" s="141"/>
      <c r="B56" s="142"/>
      <c r="C56" s="143"/>
      <c r="D56" s="51"/>
      <c r="F56" s="66"/>
      <c r="J56" s="112"/>
      <c r="K56" s="112"/>
      <c r="L56" s="234"/>
      <c r="M56" s="287"/>
      <c r="N56" s="233"/>
      <c r="O56" s="112"/>
      <c r="P56" s="112"/>
      <c r="Q56" s="112"/>
      <c r="Y56" s="66"/>
      <c r="Z56" s="79"/>
    </row>
    <row r="57" spans="1:26" ht="15.75" x14ac:dyDescent="0.25">
      <c r="A57" s="249">
        <v>40029</v>
      </c>
      <c r="B57" s="169">
        <v>0.54166666666666663</v>
      </c>
      <c r="C57" s="169">
        <v>0.75</v>
      </c>
      <c r="D57" s="170">
        <v>5</v>
      </c>
      <c r="F57" s="1"/>
      <c r="G57" s="66"/>
      <c r="H57" s="53"/>
      <c r="J57" s="309"/>
      <c r="K57" s="112"/>
      <c r="L57" s="309"/>
      <c r="M57" s="112"/>
      <c r="N57" s="310"/>
      <c r="O57" s="112"/>
      <c r="P57" s="112"/>
      <c r="Q57" s="112"/>
      <c r="Y57" s="66"/>
      <c r="Z57" s="79"/>
    </row>
    <row r="58" spans="1:26" ht="15.75" x14ac:dyDescent="0.25">
      <c r="A58" s="301">
        <v>40030</v>
      </c>
      <c r="B58" s="281">
        <v>0.54166666666666663</v>
      </c>
      <c r="C58" s="281">
        <v>0.67708333333333337</v>
      </c>
      <c r="D58" s="302">
        <v>3.25</v>
      </c>
      <c r="F58" s="1"/>
      <c r="G58" s="66"/>
      <c r="H58" s="53"/>
      <c r="J58" s="309"/>
      <c r="K58" s="112"/>
      <c r="L58" s="309"/>
      <c r="M58" s="112"/>
      <c r="N58" s="310"/>
      <c r="O58" s="112"/>
      <c r="P58" s="112"/>
      <c r="Q58" s="112"/>
      <c r="Y58" s="66"/>
      <c r="Z58" s="79"/>
    </row>
    <row r="59" spans="1:26" ht="15.75" x14ac:dyDescent="0.25">
      <c r="A59" s="306">
        <v>40035</v>
      </c>
      <c r="B59" s="307">
        <v>0.5</v>
      </c>
      <c r="C59" s="307">
        <v>0.77083333333333337</v>
      </c>
      <c r="D59" s="308">
        <v>6.5</v>
      </c>
      <c r="E59" s="295" t="s">
        <v>42</v>
      </c>
      <c r="F59" s="1"/>
      <c r="G59" s="66"/>
      <c r="H59" s="53"/>
      <c r="J59" s="309"/>
      <c r="K59" s="112"/>
      <c r="L59" s="309"/>
      <c r="M59" s="112"/>
      <c r="N59" s="310"/>
      <c r="O59" s="112"/>
      <c r="P59" s="112"/>
      <c r="Q59" s="112"/>
      <c r="Y59" s="66"/>
      <c r="Z59" s="79"/>
    </row>
    <row r="60" spans="1:26" ht="15.75" x14ac:dyDescent="0.25">
      <c r="A60" s="303">
        <v>40036</v>
      </c>
      <c r="B60" s="304">
        <v>0.58333333333333337</v>
      </c>
      <c r="C60" s="304">
        <v>0.72916666666666663</v>
      </c>
      <c r="D60" s="305">
        <v>3.5</v>
      </c>
      <c r="F60" s="1"/>
      <c r="G60" s="66"/>
      <c r="H60" s="55"/>
      <c r="J60" s="112"/>
      <c r="K60" s="260"/>
      <c r="L60" s="233"/>
      <c r="M60" s="234"/>
      <c r="N60" s="233"/>
      <c r="O60" s="112"/>
      <c r="P60" s="262"/>
      <c r="Q60" s="112"/>
      <c r="Y60" s="66"/>
      <c r="Z60" s="66"/>
    </row>
    <row r="61" spans="1:26" ht="16.5" thickBot="1" x14ac:dyDescent="0.3">
      <c r="A61" s="285" t="s">
        <v>7</v>
      </c>
      <c r="B61" s="138">
        <f>COUNT(A57:A60)</f>
        <v>4</v>
      </c>
      <c r="C61" s="149" t="s">
        <v>25</v>
      </c>
      <c r="D61" s="140">
        <f>SUM(D57:D60)</f>
        <v>18.25</v>
      </c>
      <c r="E61" s="101"/>
      <c r="F61" s="1"/>
      <c r="G61" s="79"/>
      <c r="H61" s="79"/>
      <c r="J61" s="112"/>
      <c r="K61" s="260"/>
      <c r="L61" s="233"/>
      <c r="M61" s="234"/>
      <c r="N61" s="233"/>
      <c r="O61" s="112"/>
      <c r="P61" s="262"/>
      <c r="Q61" s="112"/>
      <c r="Y61" s="66"/>
      <c r="Z61" s="66"/>
    </row>
    <row r="62" spans="1:26" ht="16.5" thickBot="1" x14ac:dyDescent="0.3">
      <c r="A62" s="141"/>
      <c r="B62" s="142"/>
      <c r="C62" s="143"/>
      <c r="D62" s="51"/>
      <c r="E62" s="101"/>
      <c r="F62" s="1"/>
      <c r="G62" s="79"/>
      <c r="H62" s="79"/>
      <c r="J62" s="112"/>
      <c r="K62" s="260"/>
      <c r="L62" s="233"/>
      <c r="M62" s="234"/>
      <c r="N62" s="233"/>
      <c r="O62" s="112"/>
      <c r="P62" s="262"/>
      <c r="Q62" s="112"/>
    </row>
    <row r="63" spans="1:26" ht="16.5" thickBot="1" x14ac:dyDescent="0.3">
      <c r="A63" s="311">
        <v>40060</v>
      </c>
      <c r="B63" s="277">
        <v>0.60416666666666663</v>
      </c>
      <c r="C63" s="165">
        <v>0.75</v>
      </c>
      <c r="D63" s="162">
        <v>3.5</v>
      </c>
      <c r="E63" s="101"/>
      <c r="F63" s="91"/>
      <c r="G63" s="66"/>
      <c r="H63" s="98"/>
      <c r="J63" s="112"/>
      <c r="K63" s="260"/>
      <c r="L63" s="233"/>
      <c r="M63" s="234"/>
      <c r="N63" s="233"/>
      <c r="O63" s="112"/>
      <c r="P63" s="262"/>
      <c r="Q63" s="112"/>
    </row>
    <row r="64" spans="1:26" ht="16.5" thickBot="1" x14ac:dyDescent="0.3">
      <c r="A64" s="312">
        <v>40061</v>
      </c>
      <c r="B64" s="279">
        <v>0.625</v>
      </c>
      <c r="C64" s="279">
        <v>0.75</v>
      </c>
      <c r="D64" s="280">
        <v>3</v>
      </c>
      <c r="E64" s="101"/>
      <c r="F64" s="91"/>
      <c r="G64" s="66"/>
      <c r="H64" s="98"/>
      <c r="J64" s="112"/>
      <c r="K64" s="260"/>
      <c r="L64" s="233"/>
      <c r="M64" s="234"/>
      <c r="N64" s="233"/>
      <c r="O64" s="112"/>
      <c r="P64" s="262"/>
      <c r="Q64" s="112"/>
    </row>
    <row r="65" spans="1:29" ht="16.5" thickBot="1" x14ac:dyDescent="0.3">
      <c r="A65" s="312">
        <v>40064</v>
      </c>
      <c r="B65" s="279">
        <v>0.60416666666666663</v>
      </c>
      <c r="C65" s="279">
        <v>0.77083333333333337</v>
      </c>
      <c r="D65" s="280">
        <v>4</v>
      </c>
      <c r="E65" s="101"/>
      <c r="F65" s="91"/>
      <c r="G65" s="66"/>
      <c r="H65" s="98"/>
      <c r="J65" s="112"/>
      <c r="K65" s="260"/>
      <c r="L65" s="233"/>
      <c r="M65" s="234"/>
      <c r="N65" s="233"/>
      <c r="O65" s="112"/>
      <c r="P65" s="262"/>
      <c r="Q65" s="112"/>
    </row>
    <row r="66" spans="1:29" ht="16.5" thickBot="1" x14ac:dyDescent="0.3">
      <c r="A66" s="312">
        <v>40065</v>
      </c>
      <c r="B66" s="279">
        <v>0.625</v>
      </c>
      <c r="C66" s="279">
        <v>0.77083333333333337</v>
      </c>
      <c r="D66" s="280">
        <v>3.5</v>
      </c>
      <c r="E66" s="101"/>
      <c r="F66" s="91"/>
      <c r="G66" s="66"/>
      <c r="H66" s="98"/>
      <c r="J66" s="112"/>
      <c r="K66" s="260"/>
      <c r="L66" s="233"/>
      <c r="M66" s="234"/>
      <c r="N66" s="233"/>
      <c r="O66" s="112"/>
      <c r="P66" s="262"/>
      <c r="Q66" s="112"/>
    </row>
    <row r="67" spans="1:29" ht="16.5" thickBot="1" x14ac:dyDescent="0.3">
      <c r="A67" s="312">
        <v>40070</v>
      </c>
      <c r="B67" s="279">
        <v>0.58333333333333337</v>
      </c>
      <c r="C67" s="279">
        <v>0.77083333333333337</v>
      </c>
      <c r="D67" s="280">
        <v>4.5</v>
      </c>
      <c r="E67" s="101"/>
      <c r="F67" s="91"/>
      <c r="G67" s="66"/>
      <c r="H67" s="98"/>
      <c r="J67" s="112"/>
      <c r="K67" s="260"/>
      <c r="L67" s="233"/>
      <c r="M67" s="234"/>
      <c r="N67" s="233"/>
      <c r="O67" s="112"/>
      <c r="P67" s="262"/>
      <c r="Q67" s="112"/>
      <c r="Y67" s="327"/>
      <c r="Z67" s="328"/>
      <c r="AA67" s="327"/>
      <c r="AB67" s="328"/>
      <c r="AC67" s="329"/>
    </row>
    <row r="68" spans="1:29" ht="16.5" thickBot="1" x14ac:dyDescent="0.3">
      <c r="A68" s="312">
        <v>40071</v>
      </c>
      <c r="B68" s="166">
        <v>0.58333333333333337</v>
      </c>
      <c r="C68" s="166">
        <v>0.75</v>
      </c>
      <c r="D68" s="164">
        <v>4</v>
      </c>
      <c r="F68" s="91"/>
      <c r="G68" s="66"/>
      <c r="H68" s="98"/>
      <c r="J68" s="112"/>
      <c r="K68" s="112"/>
      <c r="L68" s="112"/>
      <c r="M68" s="112"/>
      <c r="N68" s="112"/>
      <c r="O68" s="112"/>
      <c r="P68" s="300"/>
      <c r="Q68" s="112"/>
    </row>
    <row r="69" spans="1:29" ht="16.5" thickBot="1" x14ac:dyDescent="0.3">
      <c r="A69" s="312">
        <v>40079</v>
      </c>
      <c r="B69" s="166">
        <v>0.58333333333333337</v>
      </c>
      <c r="C69" s="166">
        <v>0.77083333333333337</v>
      </c>
      <c r="D69" s="164">
        <v>4.5</v>
      </c>
      <c r="E69" s="20"/>
      <c r="F69" s="91"/>
      <c r="G69" s="66"/>
      <c r="H69" s="98"/>
    </row>
    <row r="70" spans="1:29" ht="16.5" thickBot="1" x14ac:dyDescent="0.3">
      <c r="A70" s="314">
        <v>40080</v>
      </c>
      <c r="B70" s="134">
        <v>0.52083333333333337</v>
      </c>
      <c r="C70" s="134">
        <v>0.77083333333333337</v>
      </c>
      <c r="D70" s="136">
        <v>6</v>
      </c>
      <c r="E70" s="131" t="s">
        <v>39</v>
      </c>
      <c r="F70" s="124"/>
      <c r="G70" s="66"/>
      <c r="H70" s="98"/>
    </row>
    <row r="71" spans="1:29" ht="16.5" thickBot="1" x14ac:dyDescent="0.3">
      <c r="A71" s="285" t="s">
        <v>8</v>
      </c>
      <c r="B71" s="138">
        <f>COUNT(A63:A70)</f>
        <v>8</v>
      </c>
      <c r="C71" s="150" t="s">
        <v>25</v>
      </c>
      <c r="D71" s="140">
        <f>SUM(D63:D70)</f>
        <v>33</v>
      </c>
      <c r="E71" s="260"/>
      <c r="F71" s="91"/>
      <c r="G71" s="66"/>
      <c r="H71" s="79"/>
    </row>
    <row r="72" spans="1:29" ht="16.5" thickBot="1" x14ac:dyDescent="0.3">
      <c r="A72" s="141"/>
      <c r="B72" s="142"/>
      <c r="C72" s="144"/>
      <c r="D72" s="51"/>
      <c r="E72" s="263"/>
      <c r="F72" s="91"/>
      <c r="G72" s="66"/>
      <c r="H72" s="79"/>
      <c r="Y72" s="260"/>
    </row>
    <row r="73" spans="1:29" ht="15.75" x14ac:dyDescent="0.25">
      <c r="A73" s="335">
        <v>40089</v>
      </c>
      <c r="B73" s="337">
        <v>0.64583333333333337</v>
      </c>
      <c r="C73" s="169">
        <v>0.75</v>
      </c>
      <c r="D73" s="170">
        <v>2.5</v>
      </c>
      <c r="E73" s="263"/>
      <c r="F73" s="91"/>
      <c r="G73" s="66"/>
      <c r="H73" s="66"/>
    </row>
    <row r="74" spans="1:29" ht="15.75" x14ac:dyDescent="0.25">
      <c r="A74" s="340">
        <v>40093</v>
      </c>
      <c r="B74" s="338">
        <v>0.54166666666666663</v>
      </c>
      <c r="C74" s="274">
        <v>0.75</v>
      </c>
      <c r="D74" s="275">
        <v>5</v>
      </c>
      <c r="E74" s="270" t="s">
        <v>39</v>
      </c>
      <c r="F74" s="91"/>
      <c r="G74" s="66"/>
      <c r="H74" s="66"/>
      <c r="J74" s="112"/>
      <c r="K74" s="83"/>
      <c r="L74" s="83"/>
      <c r="M74" s="83"/>
      <c r="N74" s="83"/>
      <c r="O74" s="112"/>
    </row>
    <row r="75" spans="1:29" ht="15.75" x14ac:dyDescent="0.25">
      <c r="A75" s="336">
        <v>40105</v>
      </c>
      <c r="B75" s="339">
        <v>0.29166666666666669</v>
      </c>
      <c r="C75" s="171">
        <v>0.33333333333333331</v>
      </c>
      <c r="D75" s="172">
        <v>1</v>
      </c>
      <c r="E75" s="263"/>
      <c r="F75" s="261"/>
      <c r="G75" s="234"/>
      <c r="H75" s="233"/>
      <c r="I75" s="262"/>
      <c r="J75" s="262"/>
      <c r="K75" s="98"/>
      <c r="L75" s="66"/>
      <c r="M75" s="66"/>
      <c r="N75" s="67"/>
      <c r="O75" s="112"/>
    </row>
    <row r="76" spans="1:29" ht="15.75" x14ac:dyDescent="0.25">
      <c r="A76" s="336">
        <v>40106</v>
      </c>
      <c r="B76" s="339">
        <v>0.29166666666666669</v>
      </c>
      <c r="C76" s="171">
        <v>0.33333333333333331</v>
      </c>
      <c r="D76" s="172">
        <v>1</v>
      </c>
      <c r="E76" s="263"/>
      <c r="F76" s="260"/>
      <c r="G76" s="233"/>
      <c r="H76" s="234"/>
      <c r="I76" s="233"/>
      <c r="J76" s="262"/>
      <c r="K76" s="98"/>
      <c r="L76" s="66"/>
      <c r="M76" s="66"/>
      <c r="N76" s="67"/>
      <c r="O76" s="112"/>
    </row>
    <row r="77" spans="1:29" ht="16.5" thickBot="1" x14ac:dyDescent="0.3">
      <c r="A77" s="286" t="s">
        <v>9</v>
      </c>
      <c r="B77" s="146">
        <f>COUNT(A73:A76)</f>
        <v>4</v>
      </c>
      <c r="C77" s="313" t="s">
        <v>25</v>
      </c>
      <c r="D77" s="148">
        <f>SUM(D73:D76)</f>
        <v>9.5</v>
      </c>
      <c r="F77" s="232"/>
      <c r="G77" s="233"/>
      <c r="H77" s="234"/>
      <c r="I77" s="233"/>
      <c r="J77" s="233"/>
      <c r="K77" s="98"/>
      <c r="L77" s="66"/>
      <c r="M77" s="66"/>
      <c r="N77" s="67"/>
      <c r="O77" s="112"/>
    </row>
    <row r="78" spans="1:29" ht="16.5" thickBot="1" x14ac:dyDescent="0.3">
      <c r="A78" s="141"/>
      <c r="B78" s="142"/>
      <c r="C78" s="143"/>
      <c r="D78" s="51"/>
      <c r="F78" s="232"/>
      <c r="G78" s="233"/>
      <c r="H78" s="234"/>
      <c r="I78" s="233"/>
      <c r="J78" s="233"/>
      <c r="K78" s="98"/>
      <c r="L78" s="66"/>
      <c r="M78" s="66"/>
      <c r="N78" s="67"/>
      <c r="O78" s="112"/>
    </row>
    <row r="79" spans="1:29" ht="15.75" x14ac:dyDescent="0.25">
      <c r="A79" s="341">
        <v>40129</v>
      </c>
      <c r="B79" s="342">
        <v>0.72916666666666663</v>
      </c>
      <c r="C79" s="342">
        <v>0.83333333333333337</v>
      </c>
      <c r="D79" s="343">
        <v>2.5</v>
      </c>
      <c r="E79" s="270" t="s">
        <v>53</v>
      </c>
      <c r="F79" s="112"/>
      <c r="G79" s="112"/>
      <c r="H79" s="112"/>
      <c r="I79" s="112"/>
      <c r="J79" s="112"/>
      <c r="K79" s="98"/>
      <c r="L79" s="66"/>
      <c r="M79" s="66"/>
      <c r="N79" s="67"/>
      <c r="O79" s="112"/>
    </row>
    <row r="80" spans="1:29" ht="16.5" thickBot="1" x14ac:dyDescent="0.3">
      <c r="A80" s="285" t="s">
        <v>10</v>
      </c>
      <c r="B80" s="138">
        <f>COUNT(A79:A79)</f>
        <v>1</v>
      </c>
      <c r="C80" s="149" t="s">
        <v>25</v>
      </c>
      <c r="D80" s="140">
        <f>SUM(D79:D79)</f>
        <v>2.5</v>
      </c>
      <c r="E80" s="101"/>
      <c r="F80" s="112"/>
      <c r="G80" s="112"/>
      <c r="H80" s="1446"/>
      <c r="I80" s="1446"/>
      <c r="K80" s="79"/>
      <c r="L80" s="66"/>
      <c r="M80" s="66"/>
      <c r="N80" s="114"/>
      <c r="O80" s="66"/>
      <c r="Y80" s="328"/>
      <c r="Z80" s="328"/>
      <c r="AA80" s="328"/>
      <c r="AB80" s="328"/>
      <c r="AC80" s="328"/>
    </row>
    <row r="81" spans="1:29" ht="16.5" thickBot="1" x14ac:dyDescent="0.3">
      <c r="A81" s="141"/>
      <c r="B81" s="142"/>
      <c r="C81" s="143"/>
      <c r="D81" s="51"/>
      <c r="E81" s="55"/>
      <c r="J81" s="66"/>
      <c r="K81" s="79"/>
      <c r="L81" s="66"/>
      <c r="M81" s="66"/>
      <c r="N81" s="66"/>
      <c r="O81" s="66"/>
      <c r="Y81" s="328"/>
      <c r="Z81" s="328"/>
      <c r="AA81" s="328"/>
      <c r="AB81" s="328"/>
      <c r="AC81" s="328"/>
    </row>
    <row r="82" spans="1:29" ht="15.75" x14ac:dyDescent="0.25">
      <c r="A82" s="335">
        <v>40154</v>
      </c>
      <c r="B82" s="175">
        <v>0.25</v>
      </c>
      <c r="C82" s="175">
        <v>0.33333333333333331</v>
      </c>
      <c r="D82" s="170">
        <v>2</v>
      </c>
      <c r="E82" s="20"/>
      <c r="F82" s="1"/>
      <c r="G82" s="1"/>
      <c r="H82" s="1"/>
      <c r="J82" s="66"/>
      <c r="K82" s="79"/>
      <c r="L82" s="66"/>
      <c r="M82" s="66"/>
      <c r="N82" s="66"/>
      <c r="O82" s="66"/>
      <c r="Y82" s="328"/>
      <c r="Z82" s="328"/>
      <c r="AA82" s="1428"/>
      <c r="AB82" s="1428"/>
      <c r="AC82" s="331"/>
    </row>
    <row r="83" spans="1:29" ht="15.75" x14ac:dyDescent="0.25">
      <c r="A83" s="336">
        <v>40158</v>
      </c>
      <c r="B83" s="177">
        <v>0.26041666666666669</v>
      </c>
      <c r="C83" s="177">
        <v>0.34375</v>
      </c>
      <c r="D83" s="334">
        <v>2</v>
      </c>
      <c r="E83" s="20"/>
      <c r="F83" s="1"/>
      <c r="G83" s="1"/>
      <c r="H83" s="1"/>
      <c r="J83" s="66"/>
      <c r="K83" s="79"/>
      <c r="L83" s="66"/>
      <c r="M83" s="66"/>
      <c r="N83" s="66"/>
      <c r="O83" s="66"/>
      <c r="Y83" s="328"/>
      <c r="Z83" s="328"/>
      <c r="AA83" s="330"/>
      <c r="AB83" s="330"/>
      <c r="AC83" s="331"/>
    </row>
    <row r="84" spans="1:29" ht="15.75" x14ac:dyDescent="0.25">
      <c r="A84" s="336">
        <v>40158</v>
      </c>
      <c r="B84" s="177">
        <v>0.4375</v>
      </c>
      <c r="C84" s="177">
        <v>0.45833333333333331</v>
      </c>
      <c r="D84" s="333">
        <v>0.5</v>
      </c>
      <c r="E84" s="20"/>
      <c r="F84" s="1"/>
      <c r="G84" s="1"/>
      <c r="H84" s="1"/>
      <c r="J84" s="66"/>
      <c r="K84" s="79"/>
      <c r="L84" s="66"/>
      <c r="M84" s="66"/>
      <c r="N84" s="66"/>
      <c r="O84" s="66"/>
      <c r="Y84" s="328"/>
      <c r="Z84" s="328"/>
      <c r="AA84" s="330"/>
      <c r="AB84" s="330"/>
      <c r="AC84" s="331"/>
    </row>
    <row r="85" spans="1:29" ht="15.75" x14ac:dyDescent="0.25">
      <c r="A85" s="336">
        <v>40158</v>
      </c>
      <c r="B85" s="177">
        <v>0.25</v>
      </c>
      <c r="C85" s="177">
        <v>0.39583333333333331</v>
      </c>
      <c r="D85" s="333">
        <v>3.5</v>
      </c>
      <c r="E85" s="20"/>
      <c r="F85" s="1"/>
      <c r="G85" s="1"/>
      <c r="H85" s="1"/>
      <c r="J85" s="66"/>
      <c r="K85" s="79"/>
      <c r="L85" s="66"/>
      <c r="M85" s="66"/>
      <c r="N85" s="66"/>
      <c r="O85" s="66"/>
      <c r="Y85" s="328"/>
      <c r="Z85" s="328"/>
      <c r="AA85" s="330"/>
      <c r="AB85" s="330"/>
      <c r="AC85" s="331"/>
    </row>
    <row r="86" spans="1:29" ht="15.75" x14ac:dyDescent="0.25">
      <c r="A86" s="336">
        <v>40159</v>
      </c>
      <c r="B86" s="177">
        <v>0.34375</v>
      </c>
      <c r="C86" s="177">
        <v>0.375</v>
      </c>
      <c r="D86" s="333">
        <v>0.75</v>
      </c>
      <c r="E86" s="20"/>
      <c r="F86" s="1"/>
      <c r="G86" s="1"/>
      <c r="H86" s="1"/>
      <c r="J86" s="66"/>
      <c r="K86" s="79"/>
      <c r="L86" s="66"/>
      <c r="M86" s="66"/>
      <c r="N86" s="66"/>
      <c r="O86" s="66"/>
      <c r="Y86" s="328"/>
      <c r="Z86" s="328"/>
      <c r="AA86" s="330"/>
      <c r="AB86" s="330"/>
      <c r="AC86" s="331"/>
    </row>
    <row r="87" spans="1:29" ht="15.75" x14ac:dyDescent="0.25">
      <c r="A87" s="336">
        <v>40164</v>
      </c>
      <c r="B87" s="177">
        <v>0.29166666666666669</v>
      </c>
      <c r="C87" s="177">
        <v>0.34375</v>
      </c>
      <c r="D87" s="333">
        <v>1.25</v>
      </c>
      <c r="E87" s="20"/>
      <c r="F87" s="1"/>
      <c r="G87" s="1"/>
      <c r="H87" s="1"/>
      <c r="J87" s="66"/>
      <c r="K87" s="79"/>
      <c r="L87" s="66"/>
      <c r="M87" s="66"/>
      <c r="N87" s="66"/>
      <c r="O87" s="66"/>
      <c r="Y87" s="328"/>
      <c r="Z87" s="328"/>
      <c r="AA87" s="330"/>
      <c r="AB87" s="330"/>
      <c r="AC87" s="331"/>
    </row>
    <row r="88" spans="1:29" ht="15.75" x14ac:dyDescent="0.25">
      <c r="A88" s="336">
        <v>40165</v>
      </c>
      <c r="B88" s="177">
        <v>0.33333333333333331</v>
      </c>
      <c r="C88" s="177">
        <v>0.39583333333333331</v>
      </c>
      <c r="D88" s="333">
        <v>1.5</v>
      </c>
      <c r="E88" s="20"/>
      <c r="F88" s="1"/>
      <c r="G88" s="1"/>
      <c r="H88" s="1"/>
      <c r="J88" s="66"/>
      <c r="K88" s="79"/>
      <c r="L88" s="66"/>
      <c r="M88" s="66"/>
      <c r="N88" s="66"/>
      <c r="O88" s="66"/>
      <c r="Y88" s="328"/>
      <c r="Z88" s="328"/>
      <c r="AA88" s="330"/>
      <c r="AB88" s="330"/>
      <c r="AC88" s="331"/>
    </row>
    <row r="89" spans="1:29" ht="15.75" x14ac:dyDescent="0.25">
      <c r="A89" s="340">
        <v>40168</v>
      </c>
      <c r="B89" s="326">
        <v>0.25</v>
      </c>
      <c r="C89" s="326">
        <v>0.38541666666666669</v>
      </c>
      <c r="D89" s="344">
        <v>3.25</v>
      </c>
      <c r="E89" s="270" t="s">
        <v>43</v>
      </c>
      <c r="F89" s="1"/>
      <c r="G89" s="1"/>
      <c r="H89" s="1"/>
      <c r="J89" s="66"/>
      <c r="K89" s="79"/>
      <c r="L89" s="66"/>
      <c r="M89" s="66"/>
      <c r="N89" s="66"/>
      <c r="O89" s="66"/>
      <c r="Y89" s="328"/>
      <c r="Z89" s="328"/>
      <c r="AA89" s="330"/>
      <c r="AB89" s="330"/>
      <c r="AC89" s="331"/>
    </row>
    <row r="90" spans="1:29" ht="15.75" x14ac:dyDescent="0.25">
      <c r="A90" s="336">
        <v>40169</v>
      </c>
      <c r="B90" s="177">
        <v>0.27083333333333331</v>
      </c>
      <c r="C90" s="177">
        <v>0.375</v>
      </c>
      <c r="D90" s="333">
        <v>2.5</v>
      </c>
      <c r="E90" s="20"/>
      <c r="F90" s="1"/>
      <c r="G90" s="1"/>
      <c r="H90" s="1"/>
      <c r="J90" s="66"/>
      <c r="K90" s="79"/>
      <c r="L90" s="66"/>
      <c r="M90" s="66"/>
      <c r="N90" s="66"/>
      <c r="O90" s="66"/>
      <c r="Y90" s="328"/>
      <c r="Z90" s="328"/>
      <c r="AA90" s="330"/>
      <c r="AB90" s="330"/>
      <c r="AC90" s="331"/>
    </row>
    <row r="91" spans="1:29" ht="15.75" x14ac:dyDescent="0.25">
      <c r="A91" s="336">
        <v>40170</v>
      </c>
      <c r="B91" s="177">
        <v>0.28125</v>
      </c>
      <c r="C91" s="177">
        <v>0.375</v>
      </c>
      <c r="D91" s="333">
        <v>2.25</v>
      </c>
      <c r="E91" s="20"/>
      <c r="F91" s="1"/>
      <c r="G91" s="1"/>
      <c r="H91" s="1"/>
      <c r="J91" s="66"/>
      <c r="K91" s="79"/>
      <c r="L91" s="66"/>
      <c r="M91" s="66"/>
      <c r="N91" s="66"/>
      <c r="O91" s="66"/>
      <c r="Y91" s="328"/>
      <c r="Z91" s="328"/>
      <c r="AA91" s="330"/>
      <c r="AB91" s="330"/>
      <c r="AC91" s="331"/>
    </row>
    <row r="92" spans="1:29" ht="15.75" x14ac:dyDescent="0.25">
      <c r="A92" s="336">
        <v>40177</v>
      </c>
      <c r="B92" s="177">
        <v>0.27083333333333331</v>
      </c>
      <c r="C92" s="177">
        <v>0.44791666666666669</v>
      </c>
      <c r="D92" s="178">
        <v>4.25</v>
      </c>
      <c r="E92" s="20"/>
      <c r="F92" s="1"/>
      <c r="G92" s="1"/>
      <c r="H92" s="1"/>
      <c r="J92" s="66"/>
      <c r="K92" s="66"/>
      <c r="L92" s="66"/>
      <c r="M92" s="66"/>
      <c r="N92" s="66"/>
      <c r="O92" s="66"/>
    </row>
    <row r="93" spans="1:29" ht="16.5" thickBot="1" x14ac:dyDescent="0.3">
      <c r="A93" s="286" t="s">
        <v>11</v>
      </c>
      <c r="B93" s="138">
        <f>COUNT(A82:A92)</f>
        <v>11</v>
      </c>
      <c r="C93" s="151" t="s">
        <v>25</v>
      </c>
      <c r="D93" s="140">
        <f>SUM(D82:D92)</f>
        <v>23.75</v>
      </c>
      <c r="E93" s="20"/>
      <c r="F93" s="1"/>
      <c r="G93" s="1"/>
      <c r="H93" s="1"/>
      <c r="J93" s="66"/>
      <c r="K93" s="66"/>
      <c r="L93" s="66"/>
      <c r="M93" s="66"/>
      <c r="N93" s="66"/>
      <c r="O93" s="66"/>
    </row>
    <row r="94" spans="1:29" ht="16.5" thickBot="1" x14ac:dyDescent="0.3">
      <c r="A94" s="141"/>
      <c r="B94" s="142"/>
      <c r="C94" s="152"/>
      <c r="D94" s="51"/>
      <c r="E94" s="20"/>
      <c r="F94" s="1"/>
      <c r="G94" s="1"/>
      <c r="H94" s="1"/>
    </row>
    <row r="95" spans="1:29" ht="15.75" x14ac:dyDescent="0.25">
      <c r="A95" s="153" t="s">
        <v>12</v>
      </c>
      <c r="B95" s="154">
        <f>B93+B80+B77+B71+B61+B55+B48+B33+B27+B21+B15+B9</f>
        <v>67</v>
      </c>
      <c r="C95" s="155" t="s">
        <v>25</v>
      </c>
      <c r="D95" s="156">
        <f>SUM(D93,D80,D77,D71,D61,D55,D48,D33,D27,D21,D15,D9)</f>
        <v>204.5</v>
      </c>
      <c r="E95" s="20"/>
      <c r="F95" s="1"/>
      <c r="G95" s="1"/>
      <c r="H95" s="1"/>
    </row>
    <row r="96" spans="1:29" ht="48" thickBot="1" x14ac:dyDescent="0.3">
      <c r="A96" s="157" t="s">
        <v>17</v>
      </c>
      <c r="B96" s="158">
        <f>AVERAGE(B93,B80,B77,B71,B61,B55,B48,B33,B27,B21,B15,B9)</f>
        <v>5.583333333333333</v>
      </c>
      <c r="C96" s="159"/>
      <c r="D96" s="160">
        <f>AVERAGE(D93,D80,D77,D71,D61,D55,D48,D33,D27,D21,D15,D9)</f>
        <v>17.041666666666668</v>
      </c>
      <c r="F96" s="1"/>
      <c r="G96" s="1"/>
      <c r="H96" s="1"/>
    </row>
    <row r="97" spans="1:8" ht="15.75" x14ac:dyDescent="0.25">
      <c r="A97" s="1"/>
      <c r="B97" s="1"/>
      <c r="C97" s="1"/>
      <c r="D97" s="1"/>
      <c r="F97" s="1"/>
      <c r="G97" s="1"/>
      <c r="H97" s="1"/>
    </row>
    <row r="98" spans="1:8" ht="15.75" x14ac:dyDescent="0.25">
      <c r="G98" s="1"/>
      <c r="H98" s="1"/>
    </row>
  </sheetData>
  <sheetProtection sheet="1" objects="1" scenarios="1"/>
  <mergeCells count="8">
    <mergeCell ref="AA82:AB82"/>
    <mergeCell ref="H80:I80"/>
    <mergeCell ref="J1:Z1"/>
    <mergeCell ref="A1:D1"/>
    <mergeCell ref="F1:H1"/>
    <mergeCell ref="A2:A3"/>
    <mergeCell ref="B2:C2"/>
    <mergeCell ref="D2:D3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AH88"/>
  <sheetViews>
    <sheetView workbookViewId="0">
      <selection sqref="A1:XFD1048576"/>
    </sheetView>
  </sheetViews>
  <sheetFormatPr defaultRowHeight="12.75" x14ac:dyDescent="0.2"/>
  <cols>
    <col min="1" max="1" width="14.28515625" bestFit="1" customWidth="1"/>
    <col min="4" max="4" width="15.28515625" customWidth="1"/>
    <col min="5" max="5" width="10.140625" bestFit="1" customWidth="1"/>
    <col min="6" max="6" width="11.5703125" customWidth="1"/>
    <col min="9" max="9" width="2.28515625" customWidth="1"/>
    <col min="12" max="12" width="1.7109375" customWidth="1"/>
    <col min="15" max="15" width="1.7109375" customWidth="1"/>
    <col min="18" max="18" width="1.7109375" customWidth="1"/>
    <col min="21" max="21" width="1.7109375" customWidth="1"/>
    <col min="24" max="24" width="1.7109375" customWidth="1"/>
    <col min="27" max="27" width="3" customWidth="1"/>
    <col min="28" max="29" width="6.140625" bestFit="1" customWidth="1"/>
    <col min="30" max="31" width="9.5703125" bestFit="1" customWidth="1"/>
    <col min="32" max="32" width="5.7109375" customWidth="1"/>
    <col min="33" max="33" width="5.28515625" customWidth="1"/>
  </cols>
  <sheetData>
    <row r="1" spans="1:34" ht="15.75" x14ac:dyDescent="0.25">
      <c r="A1" s="1453" t="s">
        <v>46</v>
      </c>
      <c r="B1" s="1453"/>
      <c r="C1" s="1453"/>
      <c r="D1" s="1453"/>
      <c r="E1" s="20"/>
      <c r="F1" s="1454" t="s">
        <v>47</v>
      </c>
      <c r="G1" s="1455"/>
      <c r="H1" s="1456"/>
      <c r="I1" s="223"/>
      <c r="J1" s="203"/>
      <c r="K1" s="204"/>
      <c r="L1" s="204"/>
      <c r="M1" s="204"/>
      <c r="N1" s="204"/>
      <c r="O1" s="204"/>
      <c r="P1" s="204"/>
      <c r="Q1" s="1451" t="s">
        <v>59</v>
      </c>
      <c r="R1" s="1451"/>
      <c r="S1" s="1451"/>
      <c r="T1" s="204"/>
      <c r="U1" s="204"/>
      <c r="V1" s="204"/>
      <c r="W1" s="204"/>
      <c r="X1" s="204"/>
      <c r="Y1" s="204"/>
      <c r="Z1" s="205"/>
    </row>
    <row r="2" spans="1:34" ht="15.75" x14ac:dyDescent="0.25">
      <c r="A2" s="1457" t="s">
        <v>20</v>
      </c>
      <c r="B2" s="1458" t="s">
        <v>21</v>
      </c>
      <c r="C2" s="1459"/>
      <c r="D2" s="1457" t="s">
        <v>22</v>
      </c>
      <c r="E2" s="20"/>
      <c r="F2" s="225" t="s">
        <v>27</v>
      </c>
      <c r="G2" s="33" t="s">
        <v>28</v>
      </c>
      <c r="H2" s="226"/>
      <c r="I2" s="223"/>
      <c r="J2" s="206">
        <v>2001</v>
      </c>
      <c r="K2" s="181"/>
      <c r="L2" s="182"/>
      <c r="M2" s="181">
        <v>2002</v>
      </c>
      <c r="N2" s="183"/>
      <c r="O2" s="182"/>
      <c r="P2" s="181">
        <v>2003</v>
      </c>
      <c r="Q2" s="183"/>
      <c r="R2" s="182"/>
      <c r="S2" s="184">
        <v>2004</v>
      </c>
      <c r="T2" s="185"/>
      <c r="U2" s="186"/>
      <c r="V2" s="184">
        <v>2005</v>
      </c>
      <c r="W2" s="185"/>
      <c r="X2" s="186"/>
      <c r="Y2" s="184">
        <v>2006</v>
      </c>
      <c r="Z2" s="207"/>
    </row>
    <row r="3" spans="1:34" ht="16.5" thickBot="1" x14ac:dyDescent="0.3">
      <c r="A3" s="1438"/>
      <c r="B3" s="132" t="s">
        <v>23</v>
      </c>
      <c r="C3" s="135" t="s">
        <v>24</v>
      </c>
      <c r="D3" s="1438"/>
      <c r="E3" s="20"/>
      <c r="F3" s="227" t="s">
        <v>0</v>
      </c>
      <c r="G3" s="265">
        <f>D8</f>
        <v>9.25</v>
      </c>
      <c r="H3" s="228"/>
      <c r="I3" s="223"/>
      <c r="J3" s="208" t="s">
        <v>48</v>
      </c>
      <c r="K3" s="188" t="s">
        <v>49</v>
      </c>
      <c r="L3" s="189"/>
      <c r="M3" s="187" t="s">
        <v>48</v>
      </c>
      <c r="N3" s="188" t="s">
        <v>49</v>
      </c>
      <c r="O3" s="189"/>
      <c r="P3" s="187" t="s">
        <v>48</v>
      </c>
      <c r="Q3" s="188" t="s">
        <v>49</v>
      </c>
      <c r="R3" s="189"/>
      <c r="S3" s="187" t="s">
        <v>48</v>
      </c>
      <c r="T3" s="188" t="s">
        <v>49</v>
      </c>
      <c r="U3" s="189"/>
      <c r="V3" s="187" t="s">
        <v>48</v>
      </c>
      <c r="W3" s="188" t="s">
        <v>49</v>
      </c>
      <c r="X3" s="189"/>
      <c r="Y3" s="187" t="s">
        <v>48</v>
      </c>
      <c r="Z3" s="209" t="s">
        <v>49</v>
      </c>
    </row>
    <row r="4" spans="1:34" ht="15.75" x14ac:dyDescent="0.25">
      <c r="A4" s="240">
        <v>39449</v>
      </c>
      <c r="B4" s="161">
        <v>0.25</v>
      </c>
      <c r="C4" s="161">
        <v>0.36458333333333331</v>
      </c>
      <c r="D4" s="162">
        <v>2.75</v>
      </c>
      <c r="E4" s="20"/>
      <c r="F4" s="227" t="s">
        <v>1</v>
      </c>
      <c r="G4" s="265">
        <f>D19</f>
        <v>19.25</v>
      </c>
      <c r="H4" s="228"/>
      <c r="I4" s="223"/>
      <c r="J4" s="210">
        <v>36894</v>
      </c>
      <c r="K4" s="191" t="s">
        <v>43</v>
      </c>
      <c r="L4" s="192"/>
      <c r="M4" s="190">
        <v>37264</v>
      </c>
      <c r="N4" s="191" t="s">
        <v>43</v>
      </c>
      <c r="O4" s="192"/>
      <c r="P4" s="190">
        <v>37645</v>
      </c>
      <c r="Q4" s="191" t="s">
        <v>43</v>
      </c>
      <c r="R4" s="192"/>
      <c r="S4" s="190">
        <v>38012</v>
      </c>
      <c r="T4" s="191" t="s">
        <v>50</v>
      </c>
      <c r="U4" s="193"/>
      <c r="V4" s="190">
        <v>38376</v>
      </c>
      <c r="W4" s="191" t="s">
        <v>43</v>
      </c>
      <c r="X4" s="193"/>
      <c r="Y4" s="190">
        <v>38744</v>
      </c>
      <c r="Z4" s="211" t="s">
        <v>43</v>
      </c>
    </row>
    <row r="5" spans="1:34" ht="15.75" x14ac:dyDescent="0.25">
      <c r="A5" s="241">
        <v>39450</v>
      </c>
      <c r="B5" s="163">
        <v>0.25</v>
      </c>
      <c r="C5" s="163">
        <v>0.35416666666666669</v>
      </c>
      <c r="D5" s="164">
        <v>2.5</v>
      </c>
      <c r="E5" s="20"/>
      <c r="F5" s="227" t="s">
        <v>2</v>
      </c>
      <c r="G5" s="265">
        <f>D23</f>
        <v>3.9999999999999991</v>
      </c>
      <c r="H5" s="228"/>
      <c r="I5" s="223"/>
      <c r="J5" s="210">
        <v>36944</v>
      </c>
      <c r="K5" s="191" t="s">
        <v>43</v>
      </c>
      <c r="L5" s="192"/>
      <c r="M5" s="190">
        <v>37292</v>
      </c>
      <c r="N5" s="191" t="s">
        <v>43</v>
      </c>
      <c r="O5" s="192"/>
      <c r="P5" s="190">
        <v>37665</v>
      </c>
      <c r="Q5" s="191" t="s">
        <v>43</v>
      </c>
      <c r="R5" s="192"/>
      <c r="S5" s="194">
        <v>38019</v>
      </c>
      <c r="T5" s="195" t="s">
        <v>43</v>
      </c>
      <c r="U5" s="196"/>
      <c r="V5" s="194">
        <v>38019</v>
      </c>
      <c r="W5" s="195" t="s">
        <v>43</v>
      </c>
      <c r="X5" s="196"/>
      <c r="Y5" s="194">
        <v>38758</v>
      </c>
      <c r="Z5" s="212" t="s">
        <v>43</v>
      </c>
    </row>
    <row r="6" spans="1:34" ht="15.75" x14ac:dyDescent="0.25">
      <c r="A6" s="242">
        <v>39451</v>
      </c>
      <c r="B6" s="130">
        <v>0.25</v>
      </c>
      <c r="C6" s="130">
        <v>0.35416666666666669</v>
      </c>
      <c r="D6" s="136">
        <v>2.5</v>
      </c>
      <c r="E6" s="131" t="s">
        <v>43</v>
      </c>
      <c r="F6" s="227" t="s">
        <v>3</v>
      </c>
      <c r="G6" s="265">
        <f>D28</f>
        <v>5.7500000000000009</v>
      </c>
      <c r="H6" s="228"/>
      <c r="I6" s="223"/>
      <c r="J6" s="210">
        <v>36953</v>
      </c>
      <c r="K6" s="191" t="s">
        <v>43</v>
      </c>
      <c r="L6" s="192"/>
      <c r="M6" s="190">
        <v>37316</v>
      </c>
      <c r="N6" s="191" t="s">
        <v>43</v>
      </c>
      <c r="O6" s="192"/>
      <c r="P6" s="190">
        <v>37684</v>
      </c>
      <c r="Q6" s="191" t="s">
        <v>43</v>
      </c>
      <c r="R6" s="192"/>
      <c r="S6" s="194">
        <v>38069</v>
      </c>
      <c r="T6" s="195" t="s">
        <v>38</v>
      </c>
      <c r="U6" s="196"/>
      <c r="V6" s="194">
        <v>38415</v>
      </c>
      <c r="W6" s="195" t="s">
        <v>38</v>
      </c>
      <c r="X6" s="196"/>
      <c r="Y6" s="194">
        <v>38784</v>
      </c>
      <c r="Z6" s="212" t="s">
        <v>38</v>
      </c>
    </row>
    <row r="7" spans="1:34" ht="15.75" x14ac:dyDescent="0.25">
      <c r="A7" s="241">
        <v>39468</v>
      </c>
      <c r="B7" s="163">
        <v>0.29166666666666669</v>
      </c>
      <c r="C7" s="163">
        <v>0.35416666666666669</v>
      </c>
      <c r="D7" s="164">
        <v>1.5</v>
      </c>
      <c r="E7" s="20"/>
      <c r="F7" s="227" t="s">
        <v>29</v>
      </c>
      <c r="G7" s="265">
        <f>D32</f>
        <v>9.2500000000000018</v>
      </c>
      <c r="H7" s="228"/>
      <c r="I7" s="223"/>
      <c r="J7" s="210">
        <v>36991</v>
      </c>
      <c r="K7" s="191" t="s">
        <v>39</v>
      </c>
      <c r="L7" s="192"/>
      <c r="M7" s="190">
        <v>37364</v>
      </c>
      <c r="N7" s="191" t="s">
        <v>39</v>
      </c>
      <c r="O7" s="192"/>
      <c r="P7" s="190">
        <v>37712</v>
      </c>
      <c r="Q7" s="191" t="s">
        <v>38</v>
      </c>
      <c r="R7" s="192"/>
      <c r="S7" s="194">
        <v>38100</v>
      </c>
      <c r="T7" s="195" t="s">
        <v>39</v>
      </c>
      <c r="U7" s="196"/>
      <c r="V7" s="194">
        <v>38463</v>
      </c>
      <c r="W7" s="195" t="s">
        <v>39</v>
      </c>
      <c r="X7" s="196"/>
      <c r="Y7" s="194">
        <v>38832</v>
      </c>
      <c r="Z7" s="212" t="s">
        <v>39</v>
      </c>
    </row>
    <row r="8" spans="1:34" ht="16.5" thickBot="1" x14ac:dyDescent="0.3">
      <c r="A8" s="137" t="s">
        <v>0</v>
      </c>
      <c r="B8" s="138">
        <f>COUNT(A4:A7)</f>
        <v>4</v>
      </c>
      <c r="C8" s="139" t="s">
        <v>25</v>
      </c>
      <c r="D8" s="140">
        <f>SUM(D4:D7)</f>
        <v>9.25</v>
      </c>
      <c r="E8" s="20"/>
      <c r="F8" s="227" t="s">
        <v>5</v>
      </c>
      <c r="G8" s="265">
        <f>D40</f>
        <v>23.5</v>
      </c>
      <c r="H8" s="228"/>
      <c r="I8" s="223"/>
      <c r="J8" s="210">
        <v>37033</v>
      </c>
      <c r="K8" s="191" t="s">
        <v>39</v>
      </c>
      <c r="L8" s="192"/>
      <c r="M8" s="190">
        <v>37385</v>
      </c>
      <c r="N8" s="191" t="s">
        <v>42</v>
      </c>
      <c r="O8" s="192"/>
      <c r="P8" s="190">
        <v>37750</v>
      </c>
      <c r="Q8" s="191" t="s">
        <v>39</v>
      </c>
      <c r="R8" s="192"/>
      <c r="S8" s="197">
        <v>38133</v>
      </c>
      <c r="T8" s="191" t="s">
        <v>39</v>
      </c>
      <c r="U8" s="193"/>
      <c r="V8" s="197">
        <v>38484</v>
      </c>
      <c r="W8" s="191" t="s">
        <v>39</v>
      </c>
      <c r="X8" s="193"/>
      <c r="Y8" s="197">
        <v>38867</v>
      </c>
      <c r="Z8" s="211" t="s">
        <v>40</v>
      </c>
    </row>
    <row r="9" spans="1:34" ht="16.5" thickBot="1" x14ac:dyDescent="0.3">
      <c r="A9" s="141"/>
      <c r="B9" s="142"/>
      <c r="C9" s="142"/>
      <c r="D9" s="51"/>
      <c r="E9" s="20"/>
      <c r="F9" s="227" t="s">
        <v>6</v>
      </c>
      <c r="G9" s="265">
        <f>D46</f>
        <v>12.5</v>
      </c>
      <c r="H9" s="228"/>
      <c r="I9" s="223"/>
      <c r="J9" s="210">
        <v>37047</v>
      </c>
      <c r="K9" s="191" t="s">
        <v>51</v>
      </c>
      <c r="L9" s="192"/>
      <c r="M9" s="190">
        <v>37420</v>
      </c>
      <c r="N9" s="191" t="s">
        <v>39</v>
      </c>
      <c r="O9" s="192"/>
      <c r="P9" s="190">
        <v>37798</v>
      </c>
      <c r="Q9" s="191" t="s">
        <v>39</v>
      </c>
      <c r="R9" s="192"/>
      <c r="S9" s="190">
        <v>38156</v>
      </c>
      <c r="T9" s="191" t="s">
        <v>42</v>
      </c>
      <c r="U9" s="193"/>
      <c r="V9" s="190">
        <v>38518</v>
      </c>
      <c r="W9" s="191" t="s">
        <v>39</v>
      </c>
      <c r="X9" s="193"/>
      <c r="Y9" s="190">
        <v>38890</v>
      </c>
      <c r="Z9" s="211" t="s">
        <v>39</v>
      </c>
    </row>
    <row r="10" spans="1:34" ht="15.75" x14ac:dyDescent="0.25">
      <c r="A10" s="243">
        <v>39489</v>
      </c>
      <c r="B10" s="169">
        <v>0.25</v>
      </c>
      <c r="C10" s="169">
        <v>0.375</v>
      </c>
      <c r="D10" s="170">
        <f t="shared" ref="D10:D15" si="0">(C10-B10)*24</f>
        <v>3</v>
      </c>
      <c r="E10" s="20"/>
      <c r="F10" s="227" t="s">
        <v>7</v>
      </c>
      <c r="G10" s="265">
        <f>D50</f>
        <v>10.000000000000002</v>
      </c>
      <c r="H10" s="228"/>
      <c r="I10" s="223"/>
      <c r="J10" s="210">
        <v>37083</v>
      </c>
      <c r="K10" s="191" t="s">
        <v>42</v>
      </c>
      <c r="L10" s="192"/>
      <c r="M10" s="190">
        <v>37467</v>
      </c>
      <c r="N10" s="191" t="s">
        <v>42</v>
      </c>
      <c r="O10" s="192"/>
      <c r="P10" s="190">
        <v>37811</v>
      </c>
      <c r="Q10" s="191" t="s">
        <v>39</v>
      </c>
      <c r="R10" s="192"/>
      <c r="S10" s="190">
        <v>38182</v>
      </c>
      <c r="T10" s="191" t="s">
        <v>39</v>
      </c>
      <c r="U10" s="193"/>
      <c r="V10" s="190">
        <v>38560</v>
      </c>
      <c r="W10" s="191" t="s">
        <v>39</v>
      </c>
      <c r="X10" s="193"/>
      <c r="Y10" s="190">
        <v>38929</v>
      </c>
      <c r="Z10" s="211" t="s">
        <v>42</v>
      </c>
    </row>
    <row r="11" spans="1:34" ht="15.75" x14ac:dyDescent="0.25">
      <c r="A11" s="244">
        <v>39490</v>
      </c>
      <c r="B11" s="171">
        <v>0.25</v>
      </c>
      <c r="C11" s="171">
        <v>0.33333333333333331</v>
      </c>
      <c r="D11" s="172">
        <f t="shared" si="0"/>
        <v>1.9999999999999996</v>
      </c>
      <c r="E11" s="20"/>
      <c r="F11" s="227" t="s">
        <v>8</v>
      </c>
      <c r="G11" s="265">
        <f>D56</f>
        <v>17</v>
      </c>
      <c r="H11" s="228"/>
      <c r="I11" s="223"/>
      <c r="J11" s="210">
        <v>37112</v>
      </c>
      <c r="K11" s="191" t="s">
        <v>42</v>
      </c>
      <c r="L11" s="192"/>
      <c r="M11" s="190">
        <v>37491</v>
      </c>
      <c r="N11" s="191" t="s">
        <v>42</v>
      </c>
      <c r="O11" s="192"/>
      <c r="P11" s="190">
        <v>37860</v>
      </c>
      <c r="Q11" s="191" t="s">
        <v>42</v>
      </c>
      <c r="R11" s="192"/>
      <c r="S11" s="190">
        <v>38203</v>
      </c>
      <c r="T11" s="191" t="s">
        <v>39</v>
      </c>
      <c r="U11" s="193"/>
      <c r="V11" s="190">
        <v>38579</v>
      </c>
      <c r="W11" s="191" t="s">
        <v>42</v>
      </c>
      <c r="X11" s="193"/>
      <c r="Y11" s="190">
        <v>38931</v>
      </c>
      <c r="Z11" s="211" t="s">
        <v>39</v>
      </c>
    </row>
    <row r="12" spans="1:34" ht="15.75" customHeight="1" x14ac:dyDescent="0.25">
      <c r="A12" s="244">
        <v>39492</v>
      </c>
      <c r="B12" s="171">
        <v>0.25</v>
      </c>
      <c r="C12" s="171">
        <v>0.375</v>
      </c>
      <c r="D12" s="172">
        <f t="shared" si="0"/>
        <v>3</v>
      </c>
      <c r="E12" s="20"/>
      <c r="F12" s="227" t="s">
        <v>9</v>
      </c>
      <c r="G12" s="265">
        <f>D70</f>
        <v>23.000000000000007</v>
      </c>
      <c r="H12" s="228"/>
      <c r="I12" s="223"/>
      <c r="J12" s="210">
        <v>37144</v>
      </c>
      <c r="K12" s="191" t="s">
        <v>42</v>
      </c>
      <c r="L12" s="192"/>
      <c r="M12" s="190">
        <v>37503</v>
      </c>
      <c r="N12" s="191" t="s">
        <v>39</v>
      </c>
      <c r="O12" s="192"/>
      <c r="P12" s="190">
        <v>37867</v>
      </c>
      <c r="Q12" s="191" t="s">
        <v>39</v>
      </c>
      <c r="R12" s="192"/>
      <c r="S12" s="190">
        <v>38239</v>
      </c>
      <c r="T12" s="191" t="s">
        <v>52</v>
      </c>
      <c r="U12" s="193"/>
      <c r="V12" s="190">
        <v>38980</v>
      </c>
      <c r="W12" s="191" t="s">
        <v>39</v>
      </c>
      <c r="X12" s="193"/>
      <c r="Y12" s="190">
        <v>38979</v>
      </c>
      <c r="Z12" s="211" t="s">
        <v>39</v>
      </c>
    </row>
    <row r="13" spans="1:34" ht="15.75" customHeight="1" x14ac:dyDescent="0.25">
      <c r="A13" s="244">
        <v>39493</v>
      </c>
      <c r="B13" s="171">
        <v>0.25</v>
      </c>
      <c r="C13" s="171">
        <v>0.33333333333333331</v>
      </c>
      <c r="D13" s="172">
        <f t="shared" si="0"/>
        <v>1.9999999999999996</v>
      </c>
      <c r="E13" s="20"/>
      <c r="F13" s="227" t="s">
        <v>10</v>
      </c>
      <c r="G13" s="265">
        <f>D80</f>
        <v>14.249999999999996</v>
      </c>
      <c r="H13" s="228"/>
      <c r="I13" s="223"/>
      <c r="J13" s="210">
        <v>37193</v>
      </c>
      <c r="K13" s="191" t="s">
        <v>38</v>
      </c>
      <c r="L13" s="192"/>
      <c r="M13" s="190">
        <v>37532</v>
      </c>
      <c r="N13" s="191" t="s">
        <v>42</v>
      </c>
      <c r="O13" s="192"/>
      <c r="P13" s="190">
        <v>37907</v>
      </c>
      <c r="Q13" s="191" t="s">
        <v>42</v>
      </c>
      <c r="R13" s="192"/>
      <c r="S13" s="190">
        <v>38264</v>
      </c>
      <c r="T13" s="191" t="s">
        <v>52</v>
      </c>
      <c r="U13" s="193"/>
      <c r="V13" s="190">
        <v>38630</v>
      </c>
      <c r="W13" s="191" t="s">
        <v>51</v>
      </c>
      <c r="X13" s="193"/>
      <c r="Y13" s="190">
        <v>38995</v>
      </c>
      <c r="Z13" s="211" t="s">
        <v>39</v>
      </c>
      <c r="AB13" s="98"/>
      <c r="AC13" s="127"/>
      <c r="AD13" s="66"/>
      <c r="AE13" s="66"/>
      <c r="AF13" s="67"/>
      <c r="AG13" s="112"/>
      <c r="AH13" s="112"/>
    </row>
    <row r="14" spans="1:34" ht="15.75" customHeight="1" x14ac:dyDescent="0.25">
      <c r="A14" s="244">
        <v>39498</v>
      </c>
      <c r="B14" s="171">
        <v>0.25</v>
      </c>
      <c r="C14" s="171">
        <v>0.34375</v>
      </c>
      <c r="D14" s="172">
        <f t="shared" si="0"/>
        <v>2.25</v>
      </c>
      <c r="E14" s="20"/>
      <c r="F14" s="227" t="s">
        <v>11</v>
      </c>
      <c r="G14" s="265">
        <f>D84</f>
        <v>4.5</v>
      </c>
      <c r="H14" s="228"/>
      <c r="I14" s="223"/>
      <c r="J14" s="210">
        <v>37208</v>
      </c>
      <c r="K14" s="191" t="s">
        <v>43</v>
      </c>
      <c r="L14" s="192"/>
      <c r="M14" s="190"/>
      <c r="N14" s="191"/>
      <c r="O14" s="192"/>
      <c r="P14" s="190">
        <v>37930</v>
      </c>
      <c r="Q14" s="191" t="s">
        <v>53</v>
      </c>
      <c r="R14" s="192"/>
      <c r="S14" s="190">
        <v>38306</v>
      </c>
      <c r="T14" s="191" t="s">
        <v>54</v>
      </c>
      <c r="U14" s="193"/>
      <c r="V14" s="190">
        <v>38674</v>
      </c>
      <c r="W14" s="191" t="s">
        <v>43</v>
      </c>
      <c r="X14" s="193"/>
      <c r="Y14" s="190">
        <v>39042</v>
      </c>
      <c r="Z14" s="211" t="s">
        <v>40</v>
      </c>
      <c r="AB14" s="127"/>
      <c r="AC14" s="98"/>
      <c r="AD14" s="66"/>
      <c r="AE14" s="66"/>
      <c r="AF14" s="66"/>
      <c r="AG14" s="67"/>
      <c r="AH14" s="112"/>
    </row>
    <row r="15" spans="1:34" ht="15.75" customHeight="1" thickBot="1" x14ac:dyDescent="0.3">
      <c r="A15" s="244">
        <v>39499</v>
      </c>
      <c r="B15" s="171">
        <v>0.29166666666666669</v>
      </c>
      <c r="C15" s="171">
        <v>0.33333333333333331</v>
      </c>
      <c r="D15" s="172">
        <f t="shared" si="0"/>
        <v>0.99999999999999911</v>
      </c>
      <c r="E15" s="20"/>
      <c r="F15" s="229" t="s">
        <v>30</v>
      </c>
      <c r="G15" s="230">
        <f>SUM(G3:G14)</f>
        <v>152.25</v>
      </c>
      <c r="H15" s="231"/>
      <c r="I15" s="223"/>
      <c r="J15" s="210">
        <v>37252</v>
      </c>
      <c r="K15" s="191" t="s">
        <v>55</v>
      </c>
      <c r="L15" s="192"/>
      <c r="M15" s="190">
        <v>37594</v>
      </c>
      <c r="N15" s="191" t="s">
        <v>38</v>
      </c>
      <c r="O15" s="192"/>
      <c r="P15" s="190">
        <v>37963</v>
      </c>
      <c r="Q15" s="191" t="s">
        <v>43</v>
      </c>
      <c r="R15" s="192"/>
      <c r="S15" s="190">
        <v>38341</v>
      </c>
      <c r="T15" s="198" t="s">
        <v>54</v>
      </c>
      <c r="U15" s="199"/>
      <c r="V15" s="190">
        <v>38708</v>
      </c>
      <c r="W15" s="198" t="s">
        <v>43</v>
      </c>
      <c r="X15" s="199"/>
      <c r="Y15" s="190">
        <v>39424</v>
      </c>
      <c r="Z15" s="213" t="s">
        <v>38</v>
      </c>
    </row>
    <row r="16" spans="1:34" ht="15.75" x14ac:dyDescent="0.25">
      <c r="A16" s="245">
        <v>39500</v>
      </c>
      <c r="B16" s="171">
        <v>0.25</v>
      </c>
      <c r="C16" s="171">
        <v>0.33333333333333331</v>
      </c>
      <c r="D16" s="172">
        <f>(C16-B16)*24</f>
        <v>1.9999999999999996</v>
      </c>
      <c r="E16" s="1"/>
      <c r="F16" s="20"/>
      <c r="G16" s="20"/>
      <c r="H16" s="20"/>
      <c r="I16" s="223"/>
      <c r="J16" s="214"/>
      <c r="K16" s="200"/>
      <c r="L16" s="133"/>
      <c r="M16" s="201"/>
      <c r="N16" s="200"/>
      <c r="O16" s="133"/>
      <c r="P16" s="201"/>
      <c r="Q16" s="200"/>
      <c r="R16" s="133"/>
      <c r="S16" s="201"/>
      <c r="T16" s="202"/>
      <c r="U16" s="202"/>
      <c r="V16" s="201"/>
      <c r="W16" s="202"/>
      <c r="X16" s="202"/>
      <c r="Y16" s="201"/>
      <c r="Z16" s="215"/>
    </row>
    <row r="17" spans="1:34" ht="15.75" customHeight="1" x14ac:dyDescent="0.25">
      <c r="A17" s="246">
        <v>39506</v>
      </c>
      <c r="B17" s="134">
        <v>0.25</v>
      </c>
      <c r="C17" s="134">
        <v>0.33333333333333331</v>
      </c>
      <c r="D17" s="136">
        <f>(C17-B17)*24</f>
        <v>1.9999999999999996</v>
      </c>
      <c r="E17" s="131" t="s">
        <v>43</v>
      </c>
      <c r="F17" s="254"/>
      <c r="G17" s="254"/>
      <c r="H17" s="254"/>
      <c r="I17" s="223"/>
      <c r="J17" s="206" t="s">
        <v>56</v>
      </c>
      <c r="K17" s="181"/>
      <c r="L17" s="182"/>
      <c r="M17" s="181" t="s">
        <v>57</v>
      </c>
      <c r="N17" s="183"/>
      <c r="O17" s="182"/>
      <c r="P17" s="181" t="s">
        <v>58</v>
      </c>
      <c r="Q17" s="183"/>
      <c r="R17" s="182"/>
      <c r="S17" s="184">
        <v>2010</v>
      </c>
      <c r="T17" s="185"/>
      <c r="U17" s="186"/>
      <c r="V17" s="184">
        <v>2011</v>
      </c>
      <c r="W17" s="185"/>
      <c r="X17" s="186"/>
      <c r="Y17" s="184">
        <v>2012</v>
      </c>
      <c r="Z17" s="207"/>
    </row>
    <row r="18" spans="1:34" ht="16.5" thickBot="1" x14ac:dyDescent="0.3">
      <c r="A18" s="247">
        <v>39507</v>
      </c>
      <c r="B18" s="173">
        <v>0.25</v>
      </c>
      <c r="C18" s="173">
        <v>0.33333333333333331</v>
      </c>
      <c r="D18" s="174">
        <f>(C18-B18)*24</f>
        <v>1.9999999999999996</v>
      </c>
      <c r="E18" s="101"/>
      <c r="F18" s="254"/>
      <c r="G18" s="254"/>
      <c r="H18" s="254"/>
      <c r="I18" s="223"/>
      <c r="J18" s="208" t="s">
        <v>48</v>
      </c>
      <c r="K18" s="188" t="s">
        <v>49</v>
      </c>
      <c r="L18" s="189"/>
      <c r="M18" s="187" t="s">
        <v>48</v>
      </c>
      <c r="N18" s="188" t="s">
        <v>49</v>
      </c>
      <c r="O18" s="189"/>
      <c r="P18" s="187" t="s">
        <v>48</v>
      </c>
      <c r="Q18" s="188" t="s">
        <v>49</v>
      </c>
      <c r="R18" s="189"/>
      <c r="S18" s="187" t="s">
        <v>48</v>
      </c>
      <c r="T18" s="188" t="s">
        <v>49</v>
      </c>
      <c r="U18" s="189"/>
      <c r="V18" s="187" t="s">
        <v>48</v>
      </c>
      <c r="W18" s="188" t="s">
        <v>49</v>
      </c>
      <c r="X18" s="189"/>
      <c r="Y18" s="187" t="s">
        <v>48</v>
      </c>
      <c r="Z18" s="209" t="s">
        <v>49</v>
      </c>
    </row>
    <row r="19" spans="1:34" ht="16.5" thickBot="1" x14ac:dyDescent="0.3">
      <c r="A19" s="145" t="s">
        <v>1</v>
      </c>
      <c r="B19" s="146">
        <f>COUNT(A10:A18)</f>
        <v>9</v>
      </c>
      <c r="C19" s="147" t="s">
        <v>25</v>
      </c>
      <c r="D19" s="148">
        <f>SUM(D10:D18)</f>
        <v>19.25</v>
      </c>
      <c r="E19" s="20"/>
      <c r="F19" s="254"/>
      <c r="G19" s="254"/>
      <c r="H19" s="254"/>
      <c r="I19" s="223"/>
      <c r="J19" s="210">
        <v>39111</v>
      </c>
      <c r="K19" s="191" t="s">
        <v>43</v>
      </c>
      <c r="L19" s="192"/>
      <c r="M19" s="190">
        <v>39451</v>
      </c>
      <c r="N19" s="191" t="s">
        <v>43</v>
      </c>
      <c r="O19" s="192"/>
      <c r="P19" s="190"/>
      <c r="Q19" s="191"/>
      <c r="R19" s="192"/>
      <c r="S19" s="190"/>
      <c r="T19" s="191"/>
      <c r="U19" s="193"/>
      <c r="V19" s="190"/>
      <c r="W19" s="191"/>
      <c r="X19" s="193"/>
      <c r="Y19" s="190"/>
      <c r="Z19" s="211"/>
      <c r="AH19" s="112"/>
    </row>
    <row r="20" spans="1:34" ht="16.5" thickBot="1" x14ac:dyDescent="0.3">
      <c r="A20" s="141"/>
      <c r="B20" s="142"/>
      <c r="C20" s="142"/>
      <c r="D20" s="51"/>
      <c r="E20" s="20"/>
      <c r="F20" s="254"/>
      <c r="G20" s="254"/>
      <c r="H20" s="254"/>
      <c r="I20" s="223"/>
      <c r="J20" s="210">
        <v>39119</v>
      </c>
      <c r="K20" s="191" t="s">
        <v>43</v>
      </c>
      <c r="L20" s="192"/>
      <c r="M20" s="190">
        <v>39506</v>
      </c>
      <c r="N20" s="191" t="s">
        <v>43</v>
      </c>
      <c r="O20" s="192"/>
      <c r="P20" s="190"/>
      <c r="Q20" s="191"/>
      <c r="R20" s="192"/>
      <c r="S20" s="194"/>
      <c r="T20" s="195"/>
      <c r="U20" s="196"/>
      <c r="V20" s="194"/>
      <c r="W20" s="195"/>
      <c r="X20" s="196"/>
      <c r="Y20" s="194"/>
      <c r="Z20" s="212"/>
      <c r="AH20" s="112"/>
    </row>
    <row r="21" spans="1:34" ht="15.75" x14ac:dyDescent="0.25">
      <c r="A21" s="248">
        <v>39517</v>
      </c>
      <c r="B21" s="179">
        <v>0.25</v>
      </c>
      <c r="C21" s="179">
        <v>0.36458333333333331</v>
      </c>
      <c r="D21" s="180">
        <f>(C21-B21)*24</f>
        <v>2.7499999999999996</v>
      </c>
      <c r="E21" s="131" t="s">
        <v>43</v>
      </c>
      <c r="F21" s="20"/>
      <c r="G21" s="20"/>
      <c r="H21" s="20"/>
      <c r="I21" s="223"/>
      <c r="J21" s="210">
        <v>39160</v>
      </c>
      <c r="K21" s="191" t="s">
        <v>43</v>
      </c>
      <c r="L21" s="192"/>
      <c r="M21" s="190">
        <v>39517</v>
      </c>
      <c r="N21" s="191" t="s">
        <v>43</v>
      </c>
      <c r="O21" s="192"/>
      <c r="P21" s="190"/>
      <c r="Q21" s="191"/>
      <c r="R21" s="192"/>
      <c r="S21" s="194"/>
      <c r="T21" s="195"/>
      <c r="U21" s="196"/>
      <c r="V21" s="194"/>
      <c r="W21" s="195"/>
      <c r="X21" s="196"/>
      <c r="Y21" s="194"/>
      <c r="Z21" s="212"/>
      <c r="AH21" s="112"/>
    </row>
    <row r="22" spans="1:34" ht="15.75" x14ac:dyDescent="0.25">
      <c r="A22" s="241">
        <v>39532</v>
      </c>
      <c r="B22" s="166">
        <v>0.25</v>
      </c>
      <c r="C22" s="166">
        <v>0.30208333333333331</v>
      </c>
      <c r="D22" s="164">
        <f>(C22-B22)*24</f>
        <v>1.2499999999999996</v>
      </c>
      <c r="E22" s="20"/>
      <c r="F22" s="20"/>
      <c r="G22" s="20"/>
      <c r="H22" s="20"/>
      <c r="I22" s="223"/>
      <c r="J22" s="210">
        <v>39202</v>
      </c>
      <c r="K22" s="191" t="s">
        <v>40</v>
      </c>
      <c r="L22" s="192"/>
      <c r="M22" s="190">
        <v>39554</v>
      </c>
      <c r="N22" s="191" t="s">
        <v>43</v>
      </c>
      <c r="O22" s="192"/>
      <c r="P22" s="190"/>
      <c r="Q22" s="191"/>
      <c r="R22" s="192"/>
      <c r="S22" s="194"/>
      <c r="T22" s="195"/>
      <c r="U22" s="196"/>
      <c r="V22" s="194"/>
      <c r="W22" s="195"/>
      <c r="X22" s="196"/>
      <c r="Y22" s="194"/>
      <c r="Z22" s="212"/>
      <c r="AH22" s="112"/>
    </row>
    <row r="23" spans="1:34" ht="16.5" thickBot="1" x14ac:dyDescent="0.3">
      <c r="A23" s="137" t="s">
        <v>2</v>
      </c>
      <c r="B23" s="138">
        <f>COUNT(A21:A22)</f>
        <v>2</v>
      </c>
      <c r="C23" s="149" t="s">
        <v>25</v>
      </c>
      <c r="D23" s="140">
        <f>SUM(D21:D22)</f>
        <v>3.9999999999999991</v>
      </c>
      <c r="E23" s="20"/>
      <c r="F23" s="1"/>
      <c r="G23" s="1"/>
      <c r="I23" s="224"/>
      <c r="J23" s="210">
        <v>39232</v>
      </c>
      <c r="K23" s="191" t="s">
        <v>39</v>
      </c>
      <c r="L23" s="192"/>
      <c r="M23" s="190">
        <v>39595</v>
      </c>
      <c r="N23" s="191" t="s">
        <v>39</v>
      </c>
      <c r="O23" s="192"/>
      <c r="P23" s="190"/>
      <c r="Q23" s="191"/>
      <c r="R23" s="192"/>
      <c r="S23" s="197"/>
      <c r="T23" s="191"/>
      <c r="U23" s="193"/>
      <c r="V23" s="197"/>
      <c r="W23" s="191"/>
      <c r="X23" s="193"/>
      <c r="Y23" s="197"/>
      <c r="Z23" s="211"/>
      <c r="AH23" s="112"/>
    </row>
    <row r="24" spans="1:34" s="133" customFormat="1" ht="16.5" thickBot="1" x14ac:dyDescent="0.3">
      <c r="A24" s="141"/>
      <c r="B24" s="142"/>
      <c r="C24" s="143"/>
      <c r="D24" s="51"/>
      <c r="E24" s="70"/>
      <c r="F24" s="1"/>
      <c r="G24" s="1"/>
      <c r="H24" s="64"/>
      <c r="I24" s="224"/>
      <c r="J24" s="210">
        <v>39252</v>
      </c>
      <c r="K24" s="191" t="s">
        <v>42</v>
      </c>
      <c r="L24" s="192"/>
      <c r="M24" s="190">
        <v>39608</v>
      </c>
      <c r="N24" s="191" t="s">
        <v>39</v>
      </c>
      <c r="O24" s="192"/>
      <c r="P24" s="190"/>
      <c r="Q24" s="191"/>
      <c r="R24" s="192"/>
      <c r="S24" s="190"/>
      <c r="T24" s="191"/>
      <c r="U24" s="193"/>
      <c r="V24" s="190"/>
      <c r="W24" s="191"/>
      <c r="X24" s="193"/>
      <c r="Y24" s="190"/>
      <c r="Z24" s="211"/>
    </row>
    <row r="25" spans="1:34" ht="15.75" x14ac:dyDescent="0.25">
      <c r="A25" s="243">
        <v>39541</v>
      </c>
      <c r="B25" s="169">
        <v>0.33333333333333331</v>
      </c>
      <c r="C25" s="169">
        <v>0.375</v>
      </c>
      <c r="D25" s="170">
        <f>(C25-B25)*24</f>
        <v>1.0000000000000004</v>
      </c>
      <c r="E25" s="20"/>
      <c r="F25" s="1"/>
      <c r="G25" s="1"/>
      <c r="H25" s="1"/>
      <c r="I25" s="223"/>
      <c r="J25" s="210">
        <v>39282</v>
      </c>
      <c r="K25" s="191" t="s">
        <v>39</v>
      </c>
      <c r="L25" s="192"/>
      <c r="M25" s="190">
        <v>39650</v>
      </c>
      <c r="N25" s="191" t="s">
        <v>39</v>
      </c>
      <c r="O25" s="192"/>
      <c r="P25" s="190"/>
      <c r="Q25" s="191"/>
      <c r="R25" s="192"/>
      <c r="S25" s="190"/>
      <c r="T25" s="191"/>
      <c r="U25" s="193"/>
      <c r="V25" s="190"/>
      <c r="W25" s="191"/>
      <c r="X25" s="193"/>
      <c r="Y25" s="190"/>
      <c r="Z25" s="211"/>
      <c r="AH25" s="112"/>
    </row>
    <row r="26" spans="1:34" ht="15.75" x14ac:dyDescent="0.25">
      <c r="A26" s="244">
        <v>39553</v>
      </c>
      <c r="B26" s="171">
        <v>0.25</v>
      </c>
      <c r="C26" s="171">
        <v>0.35416666666666669</v>
      </c>
      <c r="D26" s="172">
        <f>(C26-B26)*24</f>
        <v>2.5000000000000004</v>
      </c>
      <c r="E26" s="20"/>
      <c r="F26" s="71"/>
      <c r="G26" s="71"/>
      <c r="H26" s="71"/>
      <c r="I26" s="223"/>
      <c r="J26" s="210">
        <v>39303</v>
      </c>
      <c r="K26" s="198" t="s">
        <v>42</v>
      </c>
      <c r="L26" s="192"/>
      <c r="M26" s="190">
        <v>39666</v>
      </c>
      <c r="N26" s="191" t="s">
        <v>39</v>
      </c>
      <c r="O26" s="192"/>
      <c r="P26" s="190"/>
      <c r="Q26" s="191"/>
      <c r="R26" s="192"/>
      <c r="S26" s="190"/>
      <c r="T26" s="191"/>
      <c r="U26" s="193"/>
      <c r="V26" s="190"/>
      <c r="W26" s="191"/>
      <c r="X26" s="193"/>
      <c r="Y26" s="190"/>
      <c r="Z26" s="211"/>
      <c r="AH26" s="112"/>
    </row>
    <row r="27" spans="1:34" ht="15.75" x14ac:dyDescent="0.25">
      <c r="A27" s="242">
        <v>39554</v>
      </c>
      <c r="B27" s="134">
        <v>0.25</v>
      </c>
      <c r="C27" s="134">
        <v>0.34375</v>
      </c>
      <c r="D27" s="136">
        <f>(C27-B27)*24</f>
        <v>2.25</v>
      </c>
      <c r="E27" s="131" t="s">
        <v>43</v>
      </c>
      <c r="F27" s="1"/>
      <c r="G27" s="1"/>
      <c r="H27" s="1"/>
      <c r="I27" s="223"/>
      <c r="J27" s="210">
        <v>39335</v>
      </c>
      <c r="K27" s="191" t="s">
        <v>42</v>
      </c>
      <c r="L27" s="192"/>
      <c r="M27" s="190">
        <v>39699</v>
      </c>
      <c r="N27" s="191" t="s">
        <v>39</v>
      </c>
      <c r="O27" s="192"/>
      <c r="P27" s="190"/>
      <c r="Q27" s="191"/>
      <c r="R27" s="192"/>
      <c r="S27" s="190"/>
      <c r="T27" s="191"/>
      <c r="U27" s="193"/>
      <c r="V27" s="190"/>
      <c r="W27" s="191"/>
      <c r="X27" s="193"/>
      <c r="Y27" s="190"/>
      <c r="Z27" s="211"/>
      <c r="AB27" s="232"/>
      <c r="AC27" s="232"/>
      <c r="AD27" s="233"/>
      <c r="AE27" s="234"/>
      <c r="AF27" s="233"/>
      <c r="AG27" s="233"/>
      <c r="AH27" s="112"/>
    </row>
    <row r="28" spans="1:34" ht="16.5" thickBot="1" x14ac:dyDescent="0.3">
      <c r="A28" s="137" t="s">
        <v>3</v>
      </c>
      <c r="B28" s="138">
        <f>COUNT(A25:A27)</f>
        <v>3</v>
      </c>
      <c r="C28" s="149" t="s">
        <v>25</v>
      </c>
      <c r="D28" s="140">
        <f>SUM(D25:D27)</f>
        <v>5.7500000000000009</v>
      </c>
      <c r="E28" s="20"/>
      <c r="F28" s="79"/>
      <c r="G28" s="64"/>
      <c r="H28" s="1"/>
      <c r="I28" s="223"/>
      <c r="J28" s="210">
        <v>39363</v>
      </c>
      <c r="K28" s="191" t="s">
        <v>39</v>
      </c>
      <c r="L28" s="192"/>
      <c r="M28" s="190">
        <v>39751</v>
      </c>
      <c r="N28" s="191" t="s">
        <v>43</v>
      </c>
      <c r="O28" s="192"/>
      <c r="P28" s="190"/>
      <c r="Q28" s="191"/>
      <c r="R28" s="192"/>
      <c r="S28" s="190"/>
      <c r="T28" s="191"/>
      <c r="U28" s="193"/>
      <c r="V28" s="190"/>
      <c r="W28" s="191"/>
      <c r="X28" s="193"/>
      <c r="Y28" s="190"/>
      <c r="Z28" s="211"/>
      <c r="AB28" s="232"/>
      <c r="AC28" s="232"/>
      <c r="AD28" s="233"/>
      <c r="AE28" s="234"/>
      <c r="AF28" s="233"/>
      <c r="AG28" s="233"/>
      <c r="AH28" s="112"/>
    </row>
    <row r="29" spans="1:34" ht="16.5" thickBot="1" x14ac:dyDescent="0.3">
      <c r="A29" s="141"/>
      <c r="B29" s="142"/>
      <c r="C29" s="143"/>
      <c r="D29" s="51"/>
      <c r="E29" s="20"/>
      <c r="F29" s="79"/>
      <c r="G29" s="65" t="s">
        <v>41</v>
      </c>
      <c r="H29" s="1"/>
      <c r="I29" s="223"/>
      <c r="J29" s="210">
        <v>39394</v>
      </c>
      <c r="K29" s="191" t="s">
        <v>43</v>
      </c>
      <c r="L29" s="192"/>
      <c r="M29" s="190">
        <v>39776</v>
      </c>
      <c r="N29" s="191" t="s">
        <v>43</v>
      </c>
      <c r="O29" s="192"/>
      <c r="P29" s="190"/>
      <c r="Q29" s="191"/>
      <c r="R29" s="192"/>
      <c r="S29" s="190"/>
      <c r="T29" s="191"/>
      <c r="U29" s="193"/>
      <c r="V29" s="190"/>
      <c r="W29" s="191"/>
      <c r="X29" s="193"/>
      <c r="Y29" s="190"/>
      <c r="Z29" s="211"/>
      <c r="AB29" s="232"/>
      <c r="AC29" s="232"/>
      <c r="AD29" s="233"/>
      <c r="AE29" s="234"/>
      <c r="AF29" s="233"/>
      <c r="AG29" s="233"/>
      <c r="AH29" s="112"/>
    </row>
    <row r="30" spans="1:34" ht="16.5" thickBot="1" x14ac:dyDescent="0.3">
      <c r="A30" s="248">
        <v>39595</v>
      </c>
      <c r="B30" s="179">
        <v>0.54166666666666663</v>
      </c>
      <c r="C30" s="179">
        <v>0.80208333333333337</v>
      </c>
      <c r="D30" s="180">
        <f>(C30-B30)*24</f>
        <v>6.2500000000000018</v>
      </c>
      <c r="E30" s="131" t="s">
        <v>39</v>
      </c>
      <c r="F30" s="79"/>
      <c r="G30" s="65"/>
      <c r="H30" s="1"/>
      <c r="I30" s="223"/>
      <c r="J30" s="216">
        <v>39434</v>
      </c>
      <c r="K30" s="217" t="s">
        <v>43</v>
      </c>
      <c r="L30" s="218"/>
      <c r="M30" s="219">
        <v>39785</v>
      </c>
      <c r="N30" s="217" t="s">
        <v>43</v>
      </c>
      <c r="O30" s="218"/>
      <c r="P30" s="219"/>
      <c r="Q30" s="217"/>
      <c r="R30" s="218"/>
      <c r="S30" s="219"/>
      <c r="T30" s="220"/>
      <c r="U30" s="221"/>
      <c r="V30" s="219"/>
      <c r="W30" s="220"/>
      <c r="X30" s="221"/>
      <c r="Y30" s="219"/>
      <c r="Z30" s="222"/>
      <c r="AB30" s="232"/>
      <c r="AC30" s="232"/>
      <c r="AD30" s="233"/>
      <c r="AE30" s="234"/>
      <c r="AF30" s="233"/>
      <c r="AG30" s="233"/>
      <c r="AH30" s="112"/>
    </row>
    <row r="31" spans="1:34" ht="15.75" x14ac:dyDescent="0.25">
      <c r="A31" s="241">
        <v>39599</v>
      </c>
      <c r="B31" s="166">
        <v>0.62708333333333333</v>
      </c>
      <c r="C31" s="166">
        <v>0.75208333333333333</v>
      </c>
      <c r="D31" s="164">
        <f>(C31-B31)*24</f>
        <v>3</v>
      </c>
      <c r="E31" s="101"/>
      <c r="F31" s="79"/>
      <c r="G31" s="65"/>
      <c r="H31" s="1"/>
      <c r="J31" s="66"/>
      <c r="K31" s="66"/>
      <c r="L31" s="66"/>
      <c r="M31" s="112"/>
      <c r="AB31" s="232"/>
      <c r="AC31" s="232"/>
      <c r="AD31" s="233"/>
      <c r="AE31" s="234"/>
      <c r="AF31" s="233"/>
      <c r="AG31" s="233"/>
      <c r="AH31" s="112"/>
    </row>
    <row r="32" spans="1:34" ht="16.5" thickBot="1" x14ac:dyDescent="0.3">
      <c r="A32" s="137" t="s">
        <v>4</v>
      </c>
      <c r="B32" s="138">
        <f>COUNT(A30:A31)</f>
        <v>2</v>
      </c>
      <c r="C32" s="149" t="s">
        <v>25</v>
      </c>
      <c r="D32" s="140">
        <f>SUM(D30:D31)</f>
        <v>9.2500000000000018</v>
      </c>
      <c r="E32" s="1"/>
      <c r="F32" s="79"/>
      <c r="G32" s="65"/>
      <c r="H32" s="1"/>
      <c r="AB32" s="232"/>
      <c r="AC32" s="232"/>
      <c r="AD32" s="233"/>
      <c r="AE32" s="234"/>
      <c r="AF32" s="233"/>
      <c r="AG32" s="233"/>
      <c r="AH32" s="112"/>
    </row>
    <row r="33" spans="1:34" ht="16.5" thickBot="1" x14ac:dyDescent="0.3">
      <c r="A33" s="141"/>
      <c r="B33" s="142"/>
      <c r="C33" s="143"/>
      <c r="D33" s="51"/>
      <c r="E33" s="1"/>
      <c r="F33" s="79"/>
      <c r="G33" s="65"/>
      <c r="H33" s="1"/>
      <c r="Y33" s="83"/>
      <c r="Z33" s="83"/>
      <c r="AA33" s="83"/>
      <c r="AB33" s="83"/>
      <c r="AC33" s="83"/>
      <c r="AD33" s="112"/>
      <c r="AE33" s="234"/>
      <c r="AF33" s="235"/>
      <c r="AG33" s="233"/>
      <c r="AH33" s="112"/>
    </row>
    <row r="34" spans="1:34" ht="15.75" x14ac:dyDescent="0.25">
      <c r="A34" s="243">
        <v>39603</v>
      </c>
      <c r="B34" s="169">
        <v>0.58333333333333337</v>
      </c>
      <c r="C34" s="169">
        <v>0.77083333333333337</v>
      </c>
      <c r="D34" s="170">
        <f t="shared" ref="D34:D39" si="1">(C34-B34)*24</f>
        <v>4.5</v>
      </c>
      <c r="E34" s="1"/>
      <c r="F34" s="79"/>
      <c r="G34" s="65"/>
      <c r="H34" s="1"/>
      <c r="J34" s="237"/>
      <c r="K34" s="237"/>
      <c r="L34" s="237"/>
      <c r="M34" s="237"/>
      <c r="N34" s="237"/>
      <c r="Y34" s="83"/>
      <c r="Z34" s="98"/>
      <c r="AA34" s="66"/>
      <c r="AB34" s="66"/>
      <c r="AC34" s="66"/>
      <c r="AD34" s="67"/>
      <c r="AE34" s="234"/>
      <c r="AF34" s="233"/>
      <c r="AG34" s="233"/>
      <c r="AH34" s="112"/>
    </row>
    <row r="35" spans="1:34" ht="15.75" x14ac:dyDescent="0.25">
      <c r="A35" s="244">
        <v>39604</v>
      </c>
      <c r="B35" s="171">
        <v>0.58333333333333337</v>
      </c>
      <c r="C35" s="171">
        <v>0.77083333333333337</v>
      </c>
      <c r="D35" s="172">
        <f t="shared" si="1"/>
        <v>4.5</v>
      </c>
      <c r="E35" s="1"/>
      <c r="F35" s="79"/>
      <c r="G35" s="65"/>
      <c r="H35" s="1"/>
      <c r="J35" s="237"/>
      <c r="K35" s="98"/>
      <c r="L35" s="66"/>
      <c r="M35" s="66"/>
      <c r="N35" s="66"/>
      <c r="O35" s="66"/>
      <c r="P35" s="66"/>
      <c r="Y35" s="66"/>
      <c r="Z35" s="98"/>
      <c r="AA35" s="66"/>
      <c r="AB35" s="66"/>
      <c r="AC35" s="66"/>
      <c r="AD35" s="67"/>
      <c r="AE35" s="234"/>
      <c r="AF35" s="233"/>
      <c r="AG35" s="233"/>
      <c r="AH35" s="112"/>
    </row>
    <row r="36" spans="1:34" ht="15.75" x14ac:dyDescent="0.25">
      <c r="A36" s="244">
        <v>39605</v>
      </c>
      <c r="B36" s="171">
        <v>0.58333333333333337</v>
      </c>
      <c r="C36" s="171">
        <v>0.77083333333333337</v>
      </c>
      <c r="D36" s="172">
        <f t="shared" si="1"/>
        <v>4.5</v>
      </c>
      <c r="E36" s="1"/>
      <c r="F36" s="79"/>
      <c r="G36" s="65"/>
      <c r="H36" s="1"/>
      <c r="J36" s="64"/>
      <c r="K36" s="98"/>
      <c r="L36" s="66"/>
      <c r="M36" s="66"/>
      <c r="N36" s="66"/>
      <c r="O36" s="66"/>
      <c r="P36" s="66"/>
      <c r="Y36" s="66"/>
      <c r="Z36" s="98"/>
      <c r="AA36" s="66"/>
      <c r="AB36" s="66"/>
      <c r="AC36" s="66"/>
      <c r="AD36" s="67"/>
      <c r="AE36" s="233"/>
      <c r="AF36" s="233"/>
      <c r="AG36" s="233"/>
      <c r="AH36" s="112"/>
    </row>
    <row r="37" spans="1:34" ht="15.75" x14ac:dyDescent="0.25">
      <c r="A37" s="244">
        <v>39607</v>
      </c>
      <c r="B37" s="171">
        <v>0.72916666666666663</v>
      </c>
      <c r="C37" s="171">
        <v>0.76041666666666663</v>
      </c>
      <c r="D37" s="172">
        <f t="shared" si="1"/>
        <v>0.75</v>
      </c>
      <c r="E37" s="101"/>
      <c r="F37" s="66"/>
      <c r="G37" s="65"/>
      <c r="H37" s="83"/>
      <c r="J37" s="64"/>
      <c r="K37" s="98"/>
      <c r="L37" s="66"/>
      <c r="M37" s="66"/>
      <c r="N37" s="66"/>
      <c r="O37" s="66"/>
      <c r="P37" s="66"/>
      <c r="Y37" s="66"/>
      <c r="Z37" s="98"/>
      <c r="AA37" s="66"/>
      <c r="AB37" s="66"/>
      <c r="AC37" s="66"/>
      <c r="AD37" s="67"/>
      <c r="AE37" s="233"/>
      <c r="AF37" s="233"/>
      <c r="AG37" s="233"/>
      <c r="AH37" s="112"/>
    </row>
    <row r="38" spans="1:34" ht="15.75" x14ac:dyDescent="0.25">
      <c r="A38" s="242">
        <v>39608</v>
      </c>
      <c r="B38" s="134">
        <v>0.54166666666666663</v>
      </c>
      <c r="C38" s="134">
        <v>0.76041666666666663</v>
      </c>
      <c r="D38" s="136">
        <f t="shared" si="1"/>
        <v>5.25</v>
      </c>
      <c r="E38" s="131" t="s">
        <v>39</v>
      </c>
      <c r="F38" s="66"/>
      <c r="G38" s="64"/>
      <c r="H38" s="83"/>
      <c r="J38" s="64"/>
      <c r="K38" s="98"/>
      <c r="L38" s="66"/>
      <c r="M38" s="66"/>
      <c r="N38" s="66"/>
      <c r="O38" s="66"/>
      <c r="P38" s="66"/>
      <c r="Y38" s="66"/>
      <c r="Z38" s="79"/>
      <c r="AA38" s="66"/>
      <c r="AB38" s="66"/>
      <c r="AC38" s="66"/>
      <c r="AD38" s="66"/>
      <c r="AE38" s="1446"/>
      <c r="AF38" s="1446"/>
      <c r="AG38" s="236"/>
      <c r="AH38" s="112"/>
    </row>
    <row r="39" spans="1:34" ht="15.75" x14ac:dyDescent="0.25">
      <c r="A39" s="244">
        <v>39609</v>
      </c>
      <c r="B39" s="171">
        <v>0.58333333333333337</v>
      </c>
      <c r="C39" s="171">
        <v>0.75</v>
      </c>
      <c r="D39" s="172">
        <f t="shared" si="1"/>
        <v>3.9999999999999991</v>
      </c>
      <c r="E39" s="1"/>
      <c r="F39" s="68"/>
      <c r="G39" s="79"/>
      <c r="H39" s="66"/>
      <c r="Y39" s="66"/>
      <c r="Z39" s="79"/>
      <c r="AA39" s="66"/>
      <c r="AB39" s="66"/>
      <c r="AC39" s="66"/>
      <c r="AD39" s="66"/>
    </row>
    <row r="40" spans="1:34" ht="16.5" thickBot="1" x14ac:dyDescent="0.3">
      <c r="A40" s="137" t="s">
        <v>5</v>
      </c>
      <c r="B40" s="138">
        <f>COUNT(A34:A39)</f>
        <v>6</v>
      </c>
      <c r="C40" s="149" t="s">
        <v>25</v>
      </c>
      <c r="D40" s="140">
        <f>SUM(D34:D39)</f>
        <v>23.5</v>
      </c>
      <c r="E40" s="20"/>
      <c r="F40" s="66"/>
      <c r="G40" s="66"/>
      <c r="H40" s="66"/>
      <c r="Y40" s="66"/>
      <c r="Z40" s="79"/>
      <c r="AA40" s="66"/>
      <c r="AB40" s="66"/>
      <c r="AC40" s="66"/>
      <c r="AD40" s="66"/>
    </row>
    <row r="41" spans="1:34" ht="16.5" thickBot="1" x14ac:dyDescent="0.3">
      <c r="A41" s="141"/>
      <c r="B41" s="142"/>
      <c r="C41" s="143"/>
      <c r="D41" s="51"/>
      <c r="E41" s="20"/>
      <c r="F41" s="66"/>
      <c r="G41" s="113"/>
      <c r="H41" s="66"/>
      <c r="Y41" s="79"/>
      <c r="Z41" s="79"/>
      <c r="AA41" s="66"/>
      <c r="AB41" s="66"/>
      <c r="AC41" s="66"/>
      <c r="AD41" s="66"/>
    </row>
    <row r="42" spans="1:34" ht="15.75" x14ac:dyDescent="0.25">
      <c r="A42" s="248">
        <v>39650</v>
      </c>
      <c r="B42" s="238">
        <v>0.58333333333333337</v>
      </c>
      <c r="C42" s="238">
        <v>0.77083333333333337</v>
      </c>
      <c r="D42" s="180">
        <f>(C42-B42)*24</f>
        <v>4.5</v>
      </c>
      <c r="E42" s="131" t="s">
        <v>39</v>
      </c>
      <c r="F42" s="66"/>
      <c r="G42" s="74"/>
      <c r="H42" s="66"/>
      <c r="Y42" s="79"/>
      <c r="Z42" s="79"/>
      <c r="AA42" s="66"/>
      <c r="AB42" s="66"/>
      <c r="AC42" s="66"/>
      <c r="AD42" s="66"/>
    </row>
    <row r="43" spans="1:34" ht="15.75" x14ac:dyDescent="0.25">
      <c r="A43" s="241">
        <v>39651</v>
      </c>
      <c r="B43" s="163">
        <v>0.54166666666666663</v>
      </c>
      <c r="C43" s="163">
        <v>0.69791666666666663</v>
      </c>
      <c r="D43" s="164">
        <f>(C43-B43)*24</f>
        <v>3.75</v>
      </c>
      <c r="E43" s="20"/>
      <c r="F43" s="66"/>
      <c r="G43" s="74"/>
      <c r="H43" s="66"/>
      <c r="Y43" s="79"/>
      <c r="Z43" s="79"/>
      <c r="AA43" s="66"/>
      <c r="AB43" s="66"/>
      <c r="AC43" s="66"/>
      <c r="AD43" s="66"/>
    </row>
    <row r="44" spans="1:34" ht="15.75" x14ac:dyDescent="0.25">
      <c r="A44" s="241">
        <v>39659</v>
      </c>
      <c r="B44" s="163">
        <v>0.625</v>
      </c>
      <c r="C44" s="163">
        <v>0.6875</v>
      </c>
      <c r="D44" s="164">
        <f>(C44-B44)*24</f>
        <v>1.5</v>
      </c>
      <c r="E44" s="20"/>
      <c r="F44" s="66"/>
      <c r="G44" s="66"/>
      <c r="H44" s="53"/>
      <c r="Y44" s="66"/>
      <c r="Z44" s="79"/>
      <c r="AA44" s="66"/>
      <c r="AB44" s="66"/>
      <c r="AC44" s="66"/>
      <c r="AD44" s="66"/>
    </row>
    <row r="45" spans="1:34" ht="15.75" x14ac:dyDescent="0.25">
      <c r="A45" s="241">
        <v>39660</v>
      </c>
      <c r="B45" s="163">
        <v>0.5625</v>
      </c>
      <c r="C45" s="163">
        <v>0.67708333333333337</v>
      </c>
      <c r="D45" s="164">
        <f>(C45-B45)*24</f>
        <v>2.7500000000000009</v>
      </c>
      <c r="E45" s="20"/>
      <c r="F45" s="66"/>
      <c r="G45" s="66"/>
      <c r="H45" s="53"/>
      <c r="Y45" s="79"/>
      <c r="Z45" s="79"/>
      <c r="AA45" s="66"/>
      <c r="AB45" s="66"/>
      <c r="AC45" s="66"/>
      <c r="AD45" s="66"/>
    </row>
    <row r="46" spans="1:34" ht="16.5" thickBot="1" x14ac:dyDescent="0.3">
      <c r="A46" s="137" t="s">
        <v>6</v>
      </c>
      <c r="B46" s="138">
        <f>COUNT(A42:A45)</f>
        <v>4</v>
      </c>
      <c r="C46" s="149" t="s">
        <v>25</v>
      </c>
      <c r="D46" s="140">
        <f>SUM(D42:D45)</f>
        <v>12.5</v>
      </c>
      <c r="E46" s="101"/>
      <c r="F46" s="1"/>
      <c r="G46" s="66"/>
      <c r="H46" s="53"/>
      <c r="Y46" s="66"/>
      <c r="Z46" s="79"/>
      <c r="AA46" s="66"/>
      <c r="AB46" s="66"/>
      <c r="AC46" s="66"/>
      <c r="AD46" s="66"/>
    </row>
    <row r="47" spans="1:34" ht="16.5" thickBot="1" x14ac:dyDescent="0.3">
      <c r="A47" s="141"/>
      <c r="B47" s="142"/>
      <c r="C47" s="143"/>
      <c r="D47" s="51"/>
      <c r="E47" s="101"/>
      <c r="F47" s="1"/>
      <c r="G47" s="66"/>
      <c r="H47" s="55"/>
      <c r="Y47" s="66"/>
      <c r="Z47" s="79"/>
      <c r="AA47" s="66"/>
      <c r="AB47" s="66"/>
      <c r="AC47" s="66"/>
      <c r="AD47" s="66"/>
    </row>
    <row r="48" spans="1:34" ht="15.75" x14ac:dyDescent="0.25">
      <c r="A48" s="249">
        <v>39665</v>
      </c>
      <c r="B48" s="169">
        <v>0.58333333333333337</v>
      </c>
      <c r="C48" s="169">
        <v>0.77083333333333337</v>
      </c>
      <c r="D48" s="170">
        <f>(C48-B48)*24</f>
        <v>4.5</v>
      </c>
      <c r="E48" s="20"/>
      <c r="F48" s="1"/>
      <c r="G48" s="79"/>
      <c r="H48" s="79"/>
      <c r="Y48" s="66"/>
      <c r="Z48" s="66"/>
      <c r="AA48" s="66"/>
      <c r="AB48" s="66"/>
      <c r="AC48" s="66"/>
      <c r="AD48" s="66"/>
    </row>
    <row r="49" spans="1:30" ht="15.75" x14ac:dyDescent="0.25">
      <c r="A49" s="250">
        <v>39666</v>
      </c>
      <c r="B49" s="134">
        <v>0.54166666666666663</v>
      </c>
      <c r="C49" s="134">
        <v>0.77083333333333337</v>
      </c>
      <c r="D49" s="136">
        <f>(C49-B49)*24</f>
        <v>5.5000000000000018</v>
      </c>
      <c r="E49" s="131" t="s">
        <v>39</v>
      </c>
      <c r="F49" s="1"/>
      <c r="G49" s="79"/>
      <c r="H49" s="79"/>
      <c r="Y49" s="66"/>
      <c r="Z49" s="66"/>
      <c r="AA49" s="66"/>
      <c r="AB49" s="66"/>
      <c r="AC49" s="66"/>
      <c r="AD49" s="66"/>
    </row>
    <row r="50" spans="1:30" ht="16.5" thickBot="1" x14ac:dyDescent="0.3">
      <c r="A50" s="137" t="s">
        <v>7</v>
      </c>
      <c r="B50" s="138">
        <f>COUNT(A48:A49)</f>
        <v>2</v>
      </c>
      <c r="C50" s="149" t="s">
        <v>25</v>
      </c>
      <c r="D50" s="140">
        <f>SUM(D48:D49)</f>
        <v>10.000000000000002</v>
      </c>
      <c r="E50" s="101"/>
      <c r="F50" s="91"/>
      <c r="G50" s="66"/>
      <c r="H50" s="98"/>
    </row>
    <row r="51" spans="1:30" ht="16.5" thickBot="1" x14ac:dyDescent="0.3">
      <c r="A51" s="141"/>
      <c r="B51" s="142"/>
      <c r="C51" s="143"/>
      <c r="D51" s="51"/>
      <c r="E51" s="101"/>
      <c r="F51" s="91"/>
      <c r="G51" s="66"/>
      <c r="H51" s="98"/>
    </row>
    <row r="52" spans="1:30" ht="15.75" x14ac:dyDescent="0.25">
      <c r="A52" s="252">
        <v>39693</v>
      </c>
      <c r="B52" s="165">
        <v>0.625</v>
      </c>
      <c r="C52" s="165">
        <v>0.77083333333333337</v>
      </c>
      <c r="D52" s="162">
        <f>(C52-B52)*24</f>
        <v>3.5000000000000009</v>
      </c>
      <c r="E52" s="101"/>
      <c r="F52" s="91"/>
      <c r="G52" s="66"/>
      <c r="H52" s="98"/>
    </row>
    <row r="53" spans="1:30" ht="15.75" x14ac:dyDescent="0.25">
      <c r="A53" s="253">
        <v>39694</v>
      </c>
      <c r="B53" s="166">
        <v>0.58333333333333337</v>
      </c>
      <c r="C53" s="166">
        <v>0.77083333333333337</v>
      </c>
      <c r="D53" s="164">
        <f>(C53-B53)*24</f>
        <v>4.5</v>
      </c>
      <c r="E53" s="101"/>
      <c r="F53" s="124"/>
      <c r="G53" s="66"/>
      <c r="H53" s="98"/>
    </row>
    <row r="54" spans="1:30" ht="15.75" x14ac:dyDescent="0.25">
      <c r="A54" s="253">
        <v>39695</v>
      </c>
      <c r="B54" s="166">
        <v>0.58333333333333337</v>
      </c>
      <c r="C54" s="166">
        <v>0.75</v>
      </c>
      <c r="D54" s="164">
        <f>(C54-B54)*24</f>
        <v>3.9999999999999991</v>
      </c>
      <c r="E54" s="101"/>
      <c r="F54" s="91"/>
      <c r="G54" s="66"/>
      <c r="H54" s="79"/>
    </row>
    <row r="55" spans="1:30" ht="15.75" x14ac:dyDescent="0.25">
      <c r="A55" s="239">
        <v>39699</v>
      </c>
      <c r="B55" s="134">
        <v>0.54166666666666663</v>
      </c>
      <c r="C55" s="134">
        <v>0.75</v>
      </c>
      <c r="D55" s="136">
        <f>(C55-B55)*24</f>
        <v>5.0000000000000009</v>
      </c>
      <c r="E55" s="131" t="s">
        <v>39</v>
      </c>
      <c r="F55" s="91"/>
      <c r="G55" s="66"/>
      <c r="H55" s="79"/>
    </row>
    <row r="56" spans="1:30" ht="16.5" thickBot="1" x14ac:dyDescent="0.3">
      <c r="A56" s="137" t="s">
        <v>8</v>
      </c>
      <c r="B56" s="138">
        <f>COUNT(A52:A55)</f>
        <v>4</v>
      </c>
      <c r="C56" s="150" t="s">
        <v>25</v>
      </c>
      <c r="D56" s="140">
        <f>SUM(D52:D55)</f>
        <v>17</v>
      </c>
      <c r="E56" s="20"/>
      <c r="F56" s="91"/>
      <c r="G56" s="66"/>
      <c r="H56" s="66"/>
    </row>
    <row r="57" spans="1:30" ht="16.5" thickBot="1" x14ac:dyDescent="0.3">
      <c r="A57" s="141"/>
      <c r="B57" s="142"/>
      <c r="C57" s="144"/>
      <c r="D57" s="51"/>
      <c r="E57" s="20"/>
      <c r="F57" s="91"/>
      <c r="G57" s="66"/>
      <c r="H57" s="66"/>
    </row>
    <row r="58" spans="1:30" ht="15.75" x14ac:dyDescent="0.25">
      <c r="A58" s="1452">
        <v>39734</v>
      </c>
      <c r="B58" s="169">
        <v>0.66666666666666663</v>
      </c>
      <c r="C58" s="169">
        <v>0.72916666666666663</v>
      </c>
      <c r="D58" s="170">
        <f t="shared" ref="D58:D69" si="2">(C58-B58)*24</f>
        <v>1.5</v>
      </c>
      <c r="E58" s="260"/>
      <c r="F58" s="261"/>
      <c r="G58" s="234"/>
      <c r="H58" s="233"/>
      <c r="I58" s="262"/>
      <c r="J58" s="112"/>
      <c r="K58" s="83"/>
      <c r="L58" s="83"/>
      <c r="M58" s="83"/>
      <c r="N58" s="83"/>
      <c r="O58" s="112"/>
    </row>
    <row r="59" spans="1:30" ht="15.75" x14ac:dyDescent="0.25">
      <c r="A59" s="1448"/>
      <c r="B59" s="171">
        <v>0.79166666666666663</v>
      </c>
      <c r="C59" s="171">
        <v>0.83333333333333337</v>
      </c>
      <c r="D59" s="172">
        <f t="shared" si="2"/>
        <v>1.0000000000000018</v>
      </c>
      <c r="E59" s="263"/>
      <c r="F59" s="260"/>
      <c r="G59" s="233"/>
      <c r="H59" s="234"/>
      <c r="I59" s="233"/>
      <c r="J59" s="262"/>
      <c r="K59" s="98"/>
      <c r="L59" s="66"/>
      <c r="M59" s="66"/>
      <c r="N59" s="67"/>
      <c r="O59" s="112"/>
    </row>
    <row r="60" spans="1:30" ht="15.75" x14ac:dyDescent="0.25">
      <c r="A60" s="1447">
        <v>39735</v>
      </c>
      <c r="B60" s="171">
        <v>0.625</v>
      </c>
      <c r="C60" s="171">
        <v>0.75</v>
      </c>
      <c r="D60" s="172">
        <f t="shared" si="2"/>
        <v>3</v>
      </c>
      <c r="E60" s="263"/>
      <c r="F60" s="260"/>
      <c r="G60" s="233"/>
      <c r="H60" s="234"/>
      <c r="I60" s="233"/>
      <c r="J60" s="262"/>
      <c r="K60" s="98"/>
      <c r="L60" s="66"/>
      <c r="M60" s="66"/>
      <c r="N60" s="67"/>
      <c r="O60" s="112"/>
    </row>
    <row r="61" spans="1:30" ht="15.75" x14ac:dyDescent="0.25">
      <c r="A61" s="1448"/>
      <c r="B61" s="171">
        <v>0.79166666666666663</v>
      </c>
      <c r="C61" s="171">
        <v>0.83333333333333337</v>
      </c>
      <c r="D61" s="172">
        <f t="shared" si="2"/>
        <v>1.0000000000000018</v>
      </c>
      <c r="E61" s="263"/>
      <c r="F61" s="260"/>
      <c r="G61" s="233"/>
      <c r="H61" s="234"/>
      <c r="I61" s="233"/>
      <c r="J61" s="262"/>
      <c r="K61" s="98"/>
      <c r="L61" s="66"/>
      <c r="M61" s="66"/>
      <c r="N61" s="67"/>
      <c r="O61" s="112"/>
    </row>
    <row r="62" spans="1:30" ht="15.75" x14ac:dyDescent="0.25">
      <c r="A62" s="1447">
        <v>39736</v>
      </c>
      <c r="B62" s="171">
        <v>0.58333333333333337</v>
      </c>
      <c r="C62" s="171">
        <v>0.66666666666666663</v>
      </c>
      <c r="D62" s="172">
        <f t="shared" si="2"/>
        <v>1.9999999999999982</v>
      </c>
      <c r="E62" s="263"/>
      <c r="F62" s="260"/>
      <c r="G62" s="233"/>
      <c r="H62" s="234"/>
      <c r="I62" s="233"/>
      <c r="J62" s="262"/>
      <c r="K62" s="98"/>
      <c r="L62" s="66"/>
      <c r="M62" s="66"/>
      <c r="N62" s="67"/>
      <c r="O62" s="112"/>
    </row>
    <row r="63" spans="1:30" ht="15.75" x14ac:dyDescent="0.25">
      <c r="A63" s="1448"/>
      <c r="B63" s="171">
        <v>0.79166666666666663</v>
      </c>
      <c r="C63" s="171">
        <v>0.83333333333333337</v>
      </c>
      <c r="D63" s="172">
        <f t="shared" si="2"/>
        <v>1.0000000000000018</v>
      </c>
      <c r="E63" s="263"/>
      <c r="F63" s="260"/>
      <c r="G63" s="233"/>
      <c r="H63" s="234"/>
      <c r="I63" s="233"/>
      <c r="J63" s="262"/>
      <c r="K63" s="98"/>
      <c r="L63" s="66"/>
      <c r="M63" s="66"/>
      <c r="N63" s="67"/>
      <c r="O63" s="112"/>
    </row>
    <row r="64" spans="1:30" ht="15.75" x14ac:dyDescent="0.25">
      <c r="A64" s="1447">
        <v>39737</v>
      </c>
      <c r="B64" s="171">
        <v>0.58333333333333337</v>
      </c>
      <c r="C64" s="171">
        <v>0.73958333333333337</v>
      </c>
      <c r="D64" s="172">
        <f t="shared" si="2"/>
        <v>3.75</v>
      </c>
      <c r="E64" s="263"/>
      <c r="F64" s="260"/>
      <c r="G64" s="233"/>
      <c r="H64" s="234"/>
      <c r="I64" s="233"/>
      <c r="J64" s="262"/>
      <c r="K64" s="98"/>
      <c r="L64" s="66"/>
      <c r="M64" s="66"/>
      <c r="N64" s="67"/>
      <c r="O64" s="112"/>
    </row>
    <row r="65" spans="1:15" ht="15.75" x14ac:dyDescent="0.25">
      <c r="A65" s="1448"/>
      <c r="B65" s="171">
        <v>0.79166666666666663</v>
      </c>
      <c r="C65" s="171">
        <v>0.83333333333333337</v>
      </c>
      <c r="D65" s="172">
        <f t="shared" si="2"/>
        <v>1.0000000000000018</v>
      </c>
      <c r="E65" s="260"/>
      <c r="F65" s="260"/>
      <c r="G65" s="233"/>
      <c r="H65" s="234"/>
      <c r="I65" s="233"/>
      <c r="J65" s="262"/>
      <c r="K65" s="98"/>
      <c r="L65" s="66"/>
      <c r="M65" s="66"/>
      <c r="N65" s="67"/>
      <c r="O65" s="112"/>
    </row>
    <row r="66" spans="1:15" ht="15.75" x14ac:dyDescent="0.25">
      <c r="A66" s="251">
        <v>39749</v>
      </c>
      <c r="B66" s="171">
        <v>0.27083333333333331</v>
      </c>
      <c r="C66" s="171">
        <v>0.375</v>
      </c>
      <c r="D66" s="172">
        <f t="shared" si="2"/>
        <v>2.5000000000000004</v>
      </c>
      <c r="E66" s="232"/>
      <c r="F66" s="232"/>
      <c r="G66" s="233"/>
      <c r="H66" s="234"/>
      <c r="I66" s="233"/>
      <c r="J66" s="233"/>
      <c r="K66" s="98"/>
      <c r="L66" s="66"/>
      <c r="M66" s="66"/>
      <c r="N66" s="67"/>
      <c r="O66" s="112"/>
    </row>
    <row r="67" spans="1:15" ht="15.75" x14ac:dyDescent="0.25">
      <c r="A67" s="251">
        <v>39750</v>
      </c>
      <c r="B67" s="171">
        <v>0.26041666666666669</v>
      </c>
      <c r="C67" s="171">
        <v>0.375</v>
      </c>
      <c r="D67" s="172">
        <f t="shared" si="2"/>
        <v>2.7499999999999996</v>
      </c>
      <c r="E67" s="232"/>
      <c r="F67" s="232"/>
      <c r="G67" s="233"/>
      <c r="H67" s="234"/>
      <c r="I67" s="233"/>
      <c r="J67" s="233"/>
      <c r="K67" s="98"/>
      <c r="L67" s="66"/>
      <c r="M67" s="66"/>
      <c r="N67" s="67"/>
      <c r="O67" s="112"/>
    </row>
    <row r="68" spans="1:15" ht="15.75" x14ac:dyDescent="0.25">
      <c r="A68" s="259">
        <v>39751</v>
      </c>
      <c r="B68" s="134">
        <v>0.27083333333333331</v>
      </c>
      <c r="C68" s="134">
        <v>0.35416666666666669</v>
      </c>
      <c r="D68" s="136">
        <f t="shared" si="2"/>
        <v>2.0000000000000009</v>
      </c>
      <c r="E68" s="131" t="s">
        <v>43</v>
      </c>
      <c r="F68" s="232"/>
      <c r="G68" s="233"/>
      <c r="H68" s="234"/>
      <c r="I68" s="233"/>
      <c r="J68" s="233"/>
      <c r="K68" s="98"/>
      <c r="L68" s="66"/>
      <c r="M68" s="66"/>
      <c r="N68" s="67"/>
      <c r="O68" s="112"/>
    </row>
    <row r="69" spans="1:15" ht="15.75" x14ac:dyDescent="0.25">
      <c r="A69" s="250">
        <v>39752</v>
      </c>
      <c r="B69" s="134">
        <v>0.27083333333333331</v>
      </c>
      <c r="C69" s="134">
        <v>0.33333333333333331</v>
      </c>
      <c r="D69" s="136">
        <f t="shared" si="2"/>
        <v>1.5</v>
      </c>
      <c r="E69" s="232"/>
      <c r="F69" s="232"/>
      <c r="G69" s="233"/>
      <c r="H69" s="234"/>
      <c r="I69" s="233"/>
      <c r="J69" s="233"/>
      <c r="K69" s="98"/>
      <c r="L69" s="66"/>
      <c r="M69" s="66"/>
      <c r="N69" s="67"/>
      <c r="O69" s="112"/>
    </row>
    <row r="70" spans="1:15" ht="16.5" thickBot="1" x14ac:dyDescent="0.3">
      <c r="A70" s="137" t="s">
        <v>9</v>
      </c>
      <c r="B70" s="138">
        <f>COUNT(A58:A69)</f>
        <v>8</v>
      </c>
      <c r="C70" s="149" t="s">
        <v>25</v>
      </c>
      <c r="D70" s="140">
        <f>SUM(D58:D69)</f>
        <v>23.000000000000007</v>
      </c>
      <c r="E70" s="232"/>
      <c r="F70" s="232"/>
      <c r="G70" s="233"/>
      <c r="H70" s="234"/>
      <c r="I70" s="233"/>
      <c r="J70" s="233"/>
      <c r="K70" s="98"/>
      <c r="L70" s="66"/>
      <c r="M70" s="66"/>
      <c r="N70" s="67"/>
      <c r="O70" s="112"/>
    </row>
    <row r="71" spans="1:15" ht="16.5" thickBot="1" x14ac:dyDescent="0.3">
      <c r="A71" s="141"/>
      <c r="B71" s="142"/>
      <c r="C71" s="143"/>
      <c r="D71" s="51"/>
      <c r="F71" s="232"/>
      <c r="G71" s="233"/>
      <c r="H71" s="234"/>
      <c r="I71" s="235"/>
      <c r="J71" s="233"/>
      <c r="K71" s="98"/>
      <c r="L71" s="66"/>
      <c r="M71" s="66"/>
      <c r="N71" s="67"/>
      <c r="O71" s="112"/>
    </row>
    <row r="72" spans="1:15" ht="16.5" thickBot="1" x14ac:dyDescent="0.3">
      <c r="A72" s="255">
        <v>39762</v>
      </c>
      <c r="B72" s="167">
        <v>0.29166666666666669</v>
      </c>
      <c r="C72" s="167">
        <v>0.33333333333333331</v>
      </c>
      <c r="D72" s="162">
        <f t="shared" ref="D72:D83" si="3">(C72-B72)*24</f>
        <v>0.99999999999999911</v>
      </c>
      <c r="F72" s="232"/>
      <c r="G72" s="233"/>
      <c r="H72" s="234"/>
      <c r="I72" s="233"/>
      <c r="J72" s="233"/>
      <c r="K72" s="98"/>
      <c r="L72" s="66"/>
      <c r="M72" s="66"/>
      <c r="N72" s="67"/>
      <c r="O72" s="112"/>
    </row>
    <row r="73" spans="1:15" ht="15.75" x14ac:dyDescent="0.25">
      <c r="A73" s="255">
        <v>39763</v>
      </c>
      <c r="B73" s="167">
        <v>0.29166666666666669</v>
      </c>
      <c r="C73" s="167">
        <v>0.35416666666666669</v>
      </c>
      <c r="D73" s="162">
        <f>(C73-B73)*24</f>
        <v>1.5</v>
      </c>
      <c r="F73" s="232"/>
      <c r="G73" s="233"/>
      <c r="H73" s="234"/>
      <c r="I73" s="233"/>
      <c r="J73" s="233"/>
      <c r="K73" s="98"/>
      <c r="L73" s="66"/>
      <c r="M73" s="66"/>
      <c r="N73" s="67"/>
      <c r="O73" s="112"/>
    </row>
    <row r="74" spans="1:15" ht="15.75" x14ac:dyDescent="0.25">
      <c r="A74" s="256">
        <v>39764</v>
      </c>
      <c r="B74" s="168">
        <v>0.29166666666666669</v>
      </c>
      <c r="C74" s="168">
        <v>0.34375</v>
      </c>
      <c r="D74" s="164">
        <f t="shared" si="3"/>
        <v>1.2499999999999996</v>
      </c>
      <c r="F74" s="232"/>
      <c r="G74" s="233"/>
      <c r="H74" s="234"/>
      <c r="I74" s="233"/>
      <c r="J74" s="233"/>
      <c r="K74" s="98"/>
      <c r="L74" s="66"/>
      <c r="M74" s="66"/>
      <c r="N74" s="67"/>
      <c r="O74" s="112"/>
    </row>
    <row r="75" spans="1:15" ht="15.75" x14ac:dyDescent="0.25">
      <c r="A75" s="256">
        <v>39769</v>
      </c>
      <c r="B75" s="168">
        <v>0.25</v>
      </c>
      <c r="C75" s="168">
        <v>0.33333333333333331</v>
      </c>
      <c r="D75" s="164">
        <f t="shared" si="3"/>
        <v>1.9999999999999996</v>
      </c>
      <c r="F75" s="112"/>
      <c r="G75" s="112"/>
      <c r="H75" s="112"/>
      <c r="I75" s="112"/>
      <c r="J75" s="112"/>
      <c r="K75" s="98"/>
      <c r="L75" s="66"/>
      <c r="M75" s="66"/>
      <c r="N75" s="67"/>
      <c r="O75" s="112"/>
    </row>
    <row r="76" spans="1:15" ht="15.75" x14ac:dyDescent="0.25">
      <c r="A76" s="1449">
        <v>39770</v>
      </c>
      <c r="B76" s="168">
        <v>0.27083333333333331</v>
      </c>
      <c r="C76" s="168">
        <v>0.375</v>
      </c>
      <c r="D76" s="164">
        <f t="shared" si="3"/>
        <v>2.5000000000000004</v>
      </c>
      <c r="F76" s="112"/>
      <c r="G76" s="112"/>
      <c r="H76" s="112"/>
      <c r="I76" s="112"/>
      <c r="J76" s="112"/>
      <c r="K76" s="98"/>
      <c r="L76" s="66"/>
      <c r="M76" s="66"/>
      <c r="N76" s="67"/>
      <c r="O76" s="112"/>
    </row>
    <row r="77" spans="1:15" ht="15.75" x14ac:dyDescent="0.25">
      <c r="A77" s="1450"/>
      <c r="B77" s="168">
        <v>0.75</v>
      </c>
      <c r="C77" s="168">
        <v>0.85416666666666663</v>
      </c>
      <c r="D77" s="164">
        <f t="shared" si="3"/>
        <v>2.4999999999999991</v>
      </c>
      <c r="F77" s="112"/>
      <c r="G77" s="112"/>
      <c r="H77" s="112"/>
      <c r="I77" s="112"/>
      <c r="J77" s="112"/>
      <c r="K77" s="98"/>
      <c r="L77" s="66"/>
      <c r="M77" s="66"/>
      <c r="N77" s="67"/>
      <c r="O77" s="112"/>
    </row>
    <row r="78" spans="1:15" ht="15.75" x14ac:dyDescent="0.25">
      <c r="A78" s="256">
        <v>39771</v>
      </c>
      <c r="B78" s="168">
        <v>0.25</v>
      </c>
      <c r="C78" s="168">
        <v>0.34375</v>
      </c>
      <c r="D78" s="164">
        <f t="shared" si="3"/>
        <v>2.25</v>
      </c>
      <c r="F78" s="112"/>
      <c r="G78" s="112"/>
      <c r="H78" s="1446"/>
      <c r="I78" s="1446"/>
      <c r="J78" s="236"/>
      <c r="K78" s="79"/>
      <c r="L78" s="66"/>
      <c r="M78" s="66"/>
      <c r="N78" s="66"/>
      <c r="O78" s="66"/>
    </row>
    <row r="79" spans="1:15" ht="15.75" x14ac:dyDescent="0.25">
      <c r="A79" s="257">
        <v>39776</v>
      </c>
      <c r="B79" s="258">
        <v>0.28125</v>
      </c>
      <c r="C79" s="258">
        <v>0.33333333333333331</v>
      </c>
      <c r="D79" s="136">
        <f t="shared" si="3"/>
        <v>1.2499999999999996</v>
      </c>
      <c r="E79" s="131" t="s">
        <v>43</v>
      </c>
      <c r="K79" s="79"/>
      <c r="L79" s="66"/>
      <c r="M79" s="66"/>
      <c r="N79" s="114"/>
      <c r="O79" s="66"/>
    </row>
    <row r="80" spans="1:15" ht="16.5" thickBot="1" x14ac:dyDescent="0.3">
      <c r="A80" s="137" t="s">
        <v>10</v>
      </c>
      <c r="B80" s="138">
        <f>COUNT(A72:A79)</f>
        <v>7</v>
      </c>
      <c r="C80" s="149" t="s">
        <v>25</v>
      </c>
      <c r="D80" s="140">
        <f>SUM(D72:D79)</f>
        <v>14.249999999999996</v>
      </c>
      <c r="E80" s="20"/>
      <c r="F80" s="1"/>
      <c r="G80" s="1"/>
      <c r="H80" s="1"/>
      <c r="J80" s="66"/>
      <c r="K80" s="79"/>
      <c r="L80" s="66"/>
      <c r="M80" s="66"/>
      <c r="N80" s="66"/>
      <c r="O80" s="66"/>
    </row>
    <row r="81" spans="1:15" ht="16.5" thickBot="1" x14ac:dyDescent="0.3">
      <c r="A81" s="141"/>
      <c r="B81" s="142"/>
      <c r="C81" s="143"/>
      <c r="D81" s="51"/>
      <c r="E81" s="20"/>
      <c r="F81" s="1"/>
      <c r="G81" s="1"/>
      <c r="H81" s="1"/>
      <c r="J81" s="66"/>
      <c r="K81" s="79"/>
      <c r="L81" s="66"/>
      <c r="M81" s="66"/>
      <c r="N81" s="66"/>
      <c r="O81" s="66"/>
    </row>
    <row r="82" spans="1:15" ht="15.75" x14ac:dyDescent="0.25">
      <c r="A82" s="266">
        <v>39785</v>
      </c>
      <c r="B82" s="175">
        <v>0.25</v>
      </c>
      <c r="C82" s="175">
        <v>0.34375</v>
      </c>
      <c r="D82" s="176">
        <f t="shared" si="3"/>
        <v>2.25</v>
      </c>
      <c r="E82" s="131" t="s">
        <v>43</v>
      </c>
      <c r="F82" s="1"/>
      <c r="G82" s="1"/>
      <c r="H82" s="1"/>
      <c r="J82" s="66"/>
      <c r="K82" s="66"/>
      <c r="L82" s="66"/>
      <c r="M82" s="66"/>
      <c r="N82" s="66"/>
      <c r="O82" s="66"/>
    </row>
    <row r="83" spans="1:15" ht="15.75" x14ac:dyDescent="0.25">
      <c r="A83" s="264">
        <v>39790</v>
      </c>
      <c r="B83" s="177">
        <v>0.25</v>
      </c>
      <c r="C83" s="177">
        <v>0.34375</v>
      </c>
      <c r="D83" s="178">
        <f t="shared" si="3"/>
        <v>2.25</v>
      </c>
      <c r="E83" s="55"/>
      <c r="F83" s="1"/>
      <c r="G83" s="1"/>
      <c r="H83" s="1"/>
      <c r="J83" s="66"/>
      <c r="K83" s="66"/>
      <c r="L83" s="66"/>
      <c r="M83" s="66"/>
      <c r="N83" s="66"/>
      <c r="O83" s="66"/>
    </row>
    <row r="84" spans="1:15" ht="16.5" thickBot="1" x14ac:dyDescent="0.3">
      <c r="A84" s="137" t="s">
        <v>11</v>
      </c>
      <c r="B84" s="138">
        <f>COUNT(A82:A83)</f>
        <v>2</v>
      </c>
      <c r="C84" s="151" t="s">
        <v>25</v>
      </c>
      <c r="D84" s="140">
        <f>SUM(D82:D83)</f>
        <v>4.5</v>
      </c>
      <c r="E84" s="20"/>
      <c r="F84" s="1"/>
      <c r="G84" s="1"/>
      <c r="H84" s="1"/>
    </row>
    <row r="85" spans="1:15" ht="16.5" thickBot="1" x14ac:dyDescent="0.3">
      <c r="A85" s="141"/>
      <c r="B85" s="142"/>
      <c r="C85" s="152"/>
      <c r="D85" s="51"/>
      <c r="E85" s="20"/>
      <c r="F85" s="1"/>
      <c r="G85" s="1"/>
      <c r="H85" s="1"/>
    </row>
    <row r="86" spans="1:15" ht="15.75" x14ac:dyDescent="0.25">
      <c r="A86" s="153" t="s">
        <v>12</v>
      </c>
      <c r="B86" s="154">
        <f>B84+B80+B70+B56+B50+B46+B40+B32+B28+B23+B19+B8</f>
        <v>53</v>
      </c>
      <c r="C86" s="155" t="s">
        <v>25</v>
      </c>
      <c r="D86" s="156">
        <f>SUM(D84,D80,D70,D56,D50,D46,D40,D32,D28,D23,D19,D8)</f>
        <v>152.25</v>
      </c>
      <c r="E86" s="20"/>
      <c r="F86" s="1"/>
      <c r="G86" s="1"/>
      <c r="H86" s="1"/>
    </row>
    <row r="87" spans="1:15" ht="48" thickBot="1" x14ac:dyDescent="0.3">
      <c r="A87" s="157" t="s">
        <v>17</v>
      </c>
      <c r="B87" s="158">
        <f>AVERAGE(B84,B80,B70,B56,B50,B46,B40,B32,B28,B23,B19,B8)</f>
        <v>4.416666666666667</v>
      </c>
      <c r="C87" s="159"/>
      <c r="D87" s="160">
        <f>AVERAGE(D84,D80,D70,D56,D50,D46,D40,D32,D28,D23,D19,D8)</f>
        <v>12.6875</v>
      </c>
      <c r="E87" s="20"/>
      <c r="G87" s="1"/>
      <c r="H87" s="1"/>
    </row>
    <row r="88" spans="1:15" ht="15.75" x14ac:dyDescent="0.25">
      <c r="A88" s="1"/>
      <c r="B88" s="1"/>
      <c r="C88" s="1"/>
      <c r="D88" s="1"/>
      <c r="E88" s="20"/>
    </row>
  </sheetData>
  <sheetProtection sheet="1" objects="1" scenarios="1"/>
  <mergeCells count="13">
    <mergeCell ref="Q1:S1"/>
    <mergeCell ref="A58:A59"/>
    <mergeCell ref="A1:D1"/>
    <mergeCell ref="F1:H1"/>
    <mergeCell ref="A2:A3"/>
    <mergeCell ref="B2:C2"/>
    <mergeCell ref="D2:D3"/>
    <mergeCell ref="A62:A63"/>
    <mergeCell ref="A64:A65"/>
    <mergeCell ref="AE38:AF38"/>
    <mergeCell ref="H78:I78"/>
    <mergeCell ref="A76:A77"/>
    <mergeCell ref="A60:A61"/>
  </mergeCells>
  <phoneticPr fontId="3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T88"/>
  <sheetViews>
    <sheetView workbookViewId="0">
      <selection sqref="A1:XFD1048576"/>
    </sheetView>
  </sheetViews>
  <sheetFormatPr defaultColWidth="9.7109375" defaultRowHeight="15.75" x14ac:dyDescent="0.25"/>
  <cols>
    <col min="1" max="1" width="18.140625" style="1" customWidth="1"/>
    <col min="2" max="2" width="16.140625" style="1" bestFit="1" customWidth="1"/>
    <col min="3" max="3" width="15.42578125" style="1" bestFit="1" customWidth="1"/>
    <col min="4" max="4" width="14.85546875" style="1" bestFit="1" customWidth="1"/>
    <col min="5" max="5" width="9.7109375" style="20"/>
    <col min="6" max="6" width="10.140625" style="75" bestFit="1" customWidth="1"/>
    <col min="7" max="7" width="12.5703125" style="1" bestFit="1" customWidth="1"/>
    <col min="8" max="8" width="9.7109375" style="1"/>
    <col min="9" max="9" width="10.140625" style="1" bestFit="1" customWidth="1"/>
    <col min="10" max="11" width="9.7109375" style="1"/>
    <col min="12" max="12" width="11.7109375" style="1" customWidth="1"/>
    <col min="13" max="16384" width="9.7109375" style="1"/>
  </cols>
  <sheetData>
    <row r="1" spans="1:9" x14ac:dyDescent="0.25">
      <c r="A1" s="1453" t="s">
        <v>44</v>
      </c>
      <c r="B1" s="1453"/>
      <c r="C1" s="1453"/>
      <c r="D1" s="1453"/>
      <c r="G1" s="1460" t="s">
        <v>45</v>
      </c>
      <c r="H1" s="1461"/>
      <c r="I1" s="1462"/>
    </row>
    <row r="2" spans="1:9" x14ac:dyDescent="0.25">
      <c r="A2" s="1457" t="s">
        <v>20</v>
      </c>
      <c r="B2" s="1458" t="s">
        <v>21</v>
      </c>
      <c r="C2" s="1459"/>
      <c r="D2" s="1457" t="s">
        <v>22</v>
      </c>
      <c r="G2" s="33" t="s">
        <v>27</v>
      </c>
      <c r="H2" s="33" t="s">
        <v>28</v>
      </c>
      <c r="I2" s="33"/>
    </row>
    <row r="3" spans="1:9" x14ac:dyDescent="0.25">
      <c r="A3" s="1463"/>
      <c r="B3" s="16" t="s">
        <v>23</v>
      </c>
      <c r="C3" s="15" t="s">
        <v>24</v>
      </c>
      <c r="D3" s="1463"/>
      <c r="G3" s="32" t="s">
        <v>0</v>
      </c>
      <c r="H3" s="35">
        <f>D10</f>
        <v>9.25</v>
      </c>
      <c r="I3" s="32"/>
    </row>
    <row r="4" spans="1:9" x14ac:dyDescent="0.25">
      <c r="A4" s="18">
        <v>39085</v>
      </c>
      <c r="B4" s="17">
        <v>0.29166666666666669</v>
      </c>
      <c r="C4" s="17">
        <v>0.33333333333333331</v>
      </c>
      <c r="D4" s="38">
        <v>1</v>
      </c>
      <c r="G4" s="32" t="s">
        <v>1</v>
      </c>
      <c r="H4" s="35">
        <f>D16</f>
        <v>12</v>
      </c>
      <c r="I4" s="32"/>
    </row>
    <row r="5" spans="1:9" x14ac:dyDescent="0.25">
      <c r="A5" s="18">
        <v>39092</v>
      </c>
      <c r="B5" s="17">
        <v>0.25</v>
      </c>
      <c r="C5" s="17">
        <v>0.33333333333333331</v>
      </c>
      <c r="D5" s="38">
        <v>2</v>
      </c>
      <c r="G5" s="32" t="s">
        <v>2</v>
      </c>
      <c r="H5" s="35">
        <f>D19</f>
        <v>4</v>
      </c>
      <c r="I5" s="32"/>
    </row>
    <row r="6" spans="1:9" x14ac:dyDescent="0.25">
      <c r="A6" s="18">
        <v>39093</v>
      </c>
      <c r="B6" s="17">
        <v>0.25</v>
      </c>
      <c r="C6" s="17">
        <v>0.33333333333333331</v>
      </c>
      <c r="D6" s="38">
        <v>2</v>
      </c>
      <c r="G6" s="32" t="s">
        <v>3</v>
      </c>
      <c r="H6" s="35">
        <f>D30</f>
        <v>23.499999999999996</v>
      </c>
      <c r="I6" s="32"/>
    </row>
    <row r="7" spans="1:9" x14ac:dyDescent="0.25">
      <c r="A7" s="18">
        <v>38743</v>
      </c>
      <c r="B7" s="17">
        <v>0.25</v>
      </c>
      <c r="C7" s="17">
        <v>0.33333333333333331</v>
      </c>
      <c r="D7" s="38">
        <v>2</v>
      </c>
      <c r="G7" s="32" t="s">
        <v>29</v>
      </c>
      <c r="H7" s="35">
        <f>D37</f>
        <v>23</v>
      </c>
      <c r="I7" s="32"/>
    </row>
    <row r="8" spans="1:9" x14ac:dyDescent="0.25">
      <c r="A8" s="57">
        <v>39111</v>
      </c>
      <c r="B8" s="99">
        <v>0.25</v>
      </c>
      <c r="C8" s="58">
        <v>0.33333333333333331</v>
      </c>
      <c r="D8" s="59">
        <v>2</v>
      </c>
      <c r="E8" s="60" t="s">
        <v>43</v>
      </c>
      <c r="G8" s="32" t="s">
        <v>5</v>
      </c>
      <c r="H8" s="35">
        <f>D46</f>
        <v>28</v>
      </c>
      <c r="I8" s="32"/>
    </row>
    <row r="9" spans="1:9" x14ac:dyDescent="0.25">
      <c r="A9" s="18">
        <v>39112</v>
      </c>
      <c r="B9" s="46">
        <v>0.25</v>
      </c>
      <c r="C9" s="47">
        <v>0.26041666666666669</v>
      </c>
      <c r="D9" s="38">
        <v>0.25</v>
      </c>
      <c r="G9" s="32" t="s">
        <v>6</v>
      </c>
      <c r="H9" s="35">
        <f>D53</f>
        <v>24.75</v>
      </c>
      <c r="I9" s="32"/>
    </row>
    <row r="10" spans="1:9" x14ac:dyDescent="0.25">
      <c r="A10" s="106" t="s">
        <v>0</v>
      </c>
      <c r="B10" s="107">
        <f>COUNT(A4:A9)</f>
        <v>6</v>
      </c>
      <c r="C10" s="108" t="s">
        <v>25</v>
      </c>
      <c r="D10" s="102">
        <f>SUM(D4:D9)</f>
        <v>9.25</v>
      </c>
      <c r="G10" s="32" t="s">
        <v>7</v>
      </c>
      <c r="H10" s="35">
        <f>D59</f>
        <v>22.5</v>
      </c>
      <c r="I10" s="32"/>
    </row>
    <row r="11" spans="1:9" x14ac:dyDescent="0.25">
      <c r="A11" s="1466">
        <v>39114</v>
      </c>
      <c r="B11" s="17">
        <v>0.25</v>
      </c>
      <c r="C11" s="17">
        <v>0.33333333333333331</v>
      </c>
      <c r="D11" s="38">
        <v>2</v>
      </c>
      <c r="G11" s="32" t="s">
        <v>8</v>
      </c>
      <c r="H11" s="35">
        <f>D66</f>
        <v>22.5</v>
      </c>
      <c r="I11" s="32"/>
    </row>
    <row r="12" spans="1:9" x14ac:dyDescent="0.25">
      <c r="A12" s="1467"/>
      <c r="B12" s="17">
        <v>0.35416666666666669</v>
      </c>
      <c r="C12" s="17">
        <v>0.55208333333333337</v>
      </c>
      <c r="D12" s="38">
        <v>4.75</v>
      </c>
      <c r="G12" s="32" t="s">
        <v>9</v>
      </c>
      <c r="H12" s="35">
        <f>D74</f>
        <v>35.75</v>
      </c>
      <c r="I12" s="32"/>
    </row>
    <row r="13" spans="1:9" x14ac:dyDescent="0.25">
      <c r="A13" s="1468"/>
      <c r="B13" s="17">
        <v>0.75</v>
      </c>
      <c r="C13" s="17">
        <v>0.79166666666666663</v>
      </c>
      <c r="D13" s="38">
        <v>1</v>
      </c>
      <c r="G13" s="32" t="s">
        <v>10</v>
      </c>
      <c r="H13" s="35">
        <f>D81</f>
        <v>9.7499999999999964</v>
      </c>
      <c r="I13" s="32"/>
    </row>
    <row r="14" spans="1:9" x14ac:dyDescent="0.25">
      <c r="A14" s="18">
        <v>39118</v>
      </c>
      <c r="B14" s="17">
        <v>0.25</v>
      </c>
      <c r="C14" s="17">
        <v>0.34375</v>
      </c>
      <c r="D14" s="38">
        <v>2.25</v>
      </c>
      <c r="G14" s="32" t="s">
        <v>11</v>
      </c>
      <c r="H14" s="35">
        <f>D86</f>
        <v>9.7499999999999982</v>
      </c>
      <c r="I14" s="32"/>
    </row>
    <row r="15" spans="1:9" s="20" customFormat="1" x14ac:dyDescent="0.25">
      <c r="A15" s="57">
        <v>39119</v>
      </c>
      <c r="B15" s="58">
        <v>0.25</v>
      </c>
      <c r="C15" s="58">
        <v>0.33333333333333331</v>
      </c>
      <c r="D15" s="59">
        <v>2</v>
      </c>
      <c r="E15" s="60" t="s">
        <v>43</v>
      </c>
      <c r="F15" s="76"/>
      <c r="G15" s="21" t="s">
        <v>30</v>
      </c>
      <c r="H15" s="36">
        <f>SUM(H3:H14)</f>
        <v>224.75</v>
      </c>
      <c r="I15" s="21"/>
    </row>
    <row r="16" spans="1:9" s="20" customFormat="1" x14ac:dyDescent="0.25">
      <c r="A16" s="106" t="s">
        <v>1</v>
      </c>
      <c r="B16" s="107">
        <f>COUNT(A11:A15)</f>
        <v>3</v>
      </c>
      <c r="C16" s="108" t="s">
        <v>25</v>
      </c>
      <c r="D16" s="102">
        <f>SUM(D11:D15)</f>
        <v>12</v>
      </c>
      <c r="F16" s="76"/>
    </row>
    <row r="17" spans="1:9" s="20" customFormat="1" x14ac:dyDescent="0.25">
      <c r="A17" s="18">
        <v>39146</v>
      </c>
      <c r="B17" s="17">
        <v>0.25</v>
      </c>
      <c r="C17" s="17">
        <v>0.33333333333333331</v>
      </c>
      <c r="D17" s="38">
        <v>2</v>
      </c>
      <c r="E17" s="101"/>
      <c r="F17" s="76"/>
      <c r="G17" s="1"/>
      <c r="H17" s="1"/>
      <c r="I17" s="1"/>
    </row>
    <row r="18" spans="1:9" s="20" customFormat="1" x14ac:dyDescent="0.25">
      <c r="A18" s="57">
        <v>39160</v>
      </c>
      <c r="B18" s="58">
        <v>0.25</v>
      </c>
      <c r="C18" s="58">
        <v>0.33333333333333331</v>
      </c>
      <c r="D18" s="59">
        <v>2</v>
      </c>
      <c r="E18" s="60" t="s">
        <v>43</v>
      </c>
      <c r="F18" s="76"/>
      <c r="G18" s="1"/>
      <c r="H18" s="1"/>
      <c r="I18" s="1"/>
    </row>
    <row r="19" spans="1:9" x14ac:dyDescent="0.25">
      <c r="A19" s="106" t="s">
        <v>2</v>
      </c>
      <c r="B19" s="107">
        <f>COUNT(A17:A18)</f>
        <v>2</v>
      </c>
      <c r="C19" s="103" t="s">
        <v>25</v>
      </c>
      <c r="D19" s="102">
        <f>SUM(D17:D18)</f>
        <v>4</v>
      </c>
      <c r="F19" s="1"/>
    </row>
    <row r="20" spans="1:9" x14ac:dyDescent="0.25">
      <c r="A20" s="1469">
        <v>39175</v>
      </c>
      <c r="B20" s="17">
        <v>0.64583333333333337</v>
      </c>
      <c r="C20" s="17">
        <v>0.76041666666666663</v>
      </c>
      <c r="D20" s="35">
        <f t="shared" ref="D20:D29" si="0">(C20-B20)*24</f>
        <v>2.7499999999999982</v>
      </c>
      <c r="F20" s="1"/>
    </row>
    <row r="21" spans="1:9" x14ac:dyDescent="0.25">
      <c r="A21" s="1470"/>
      <c r="B21" s="17">
        <v>0.83333333333333337</v>
      </c>
      <c r="C21" s="17">
        <v>0.875</v>
      </c>
      <c r="D21" s="35">
        <f t="shared" si="0"/>
        <v>0.99999999999999911</v>
      </c>
      <c r="F21" s="1"/>
    </row>
    <row r="22" spans="1:9" x14ac:dyDescent="0.25">
      <c r="A22" s="1469">
        <v>39176</v>
      </c>
      <c r="B22" s="17">
        <v>0.625</v>
      </c>
      <c r="C22" s="17">
        <v>0.76041666666666663</v>
      </c>
      <c r="D22" s="35">
        <f t="shared" si="0"/>
        <v>3.2499999999999991</v>
      </c>
      <c r="F22" s="1"/>
    </row>
    <row r="23" spans="1:9" x14ac:dyDescent="0.25">
      <c r="A23" s="1470"/>
      <c r="B23" s="17">
        <v>0.83333333333333337</v>
      </c>
      <c r="C23" s="17">
        <v>0.875</v>
      </c>
      <c r="D23" s="35">
        <f t="shared" si="0"/>
        <v>0.99999999999999911</v>
      </c>
      <c r="F23" s="1"/>
    </row>
    <row r="24" spans="1:9" x14ac:dyDescent="0.25">
      <c r="A24" s="18">
        <v>39180</v>
      </c>
      <c r="B24" s="17">
        <v>0.30208333333333331</v>
      </c>
      <c r="C24" s="17">
        <v>0.36458333333333331</v>
      </c>
      <c r="D24" s="35">
        <f t="shared" si="0"/>
        <v>1.5</v>
      </c>
      <c r="F24" s="1"/>
      <c r="G24" s="98"/>
    </row>
    <row r="25" spans="1:9" x14ac:dyDescent="0.25">
      <c r="A25" s="45">
        <v>39181</v>
      </c>
      <c r="B25" s="17">
        <v>0.29166666666666669</v>
      </c>
      <c r="C25" s="17">
        <v>0.41666666666666669</v>
      </c>
      <c r="D25" s="35">
        <f t="shared" si="0"/>
        <v>3</v>
      </c>
      <c r="F25" s="1"/>
      <c r="G25" s="98"/>
      <c r="H25" s="64"/>
    </row>
    <row r="26" spans="1:9" x14ac:dyDescent="0.25">
      <c r="A26" s="45">
        <v>39182</v>
      </c>
      <c r="B26" s="17">
        <v>0.25</v>
      </c>
      <c r="C26" s="17">
        <v>0.35416666666666669</v>
      </c>
      <c r="D26" s="35">
        <f t="shared" si="0"/>
        <v>2.5000000000000004</v>
      </c>
      <c r="E26" s="101"/>
      <c r="G26" s="79"/>
      <c r="H26" s="64"/>
    </row>
    <row r="27" spans="1:9" x14ac:dyDescent="0.25">
      <c r="A27" s="100">
        <v>39197</v>
      </c>
      <c r="B27" s="17">
        <v>0.625</v>
      </c>
      <c r="C27" s="17">
        <v>0.76041666666666663</v>
      </c>
      <c r="D27" s="35">
        <f t="shared" si="0"/>
        <v>3.2499999999999991</v>
      </c>
      <c r="E27" s="101"/>
      <c r="G27" s="79"/>
      <c r="H27" s="64"/>
    </row>
    <row r="28" spans="1:9" x14ac:dyDescent="0.25">
      <c r="A28" s="19">
        <v>39198</v>
      </c>
      <c r="B28" s="17">
        <v>0.60416666666666663</v>
      </c>
      <c r="C28" s="17">
        <v>0.75</v>
      </c>
      <c r="D28" s="35">
        <f t="shared" si="0"/>
        <v>3.5000000000000009</v>
      </c>
      <c r="G28" s="79"/>
      <c r="H28" s="64"/>
    </row>
    <row r="29" spans="1:9" x14ac:dyDescent="0.25">
      <c r="A29" s="105">
        <v>39202</v>
      </c>
      <c r="B29" s="58">
        <v>0.70833333333333337</v>
      </c>
      <c r="C29" s="58">
        <v>0.78125</v>
      </c>
      <c r="D29" s="59">
        <f t="shared" si="0"/>
        <v>1.7499999999999991</v>
      </c>
      <c r="E29" s="60" t="s">
        <v>40</v>
      </c>
      <c r="G29" s="79"/>
      <c r="H29" s="64"/>
    </row>
    <row r="30" spans="1:9" x14ac:dyDescent="0.25">
      <c r="A30" s="106" t="s">
        <v>3</v>
      </c>
      <c r="B30" s="107">
        <f>COUNT(A20:A28)</f>
        <v>7</v>
      </c>
      <c r="C30" s="103" t="s">
        <v>25</v>
      </c>
      <c r="D30" s="102">
        <f>SUM(D20:D29)</f>
        <v>23.499999999999996</v>
      </c>
      <c r="G30" s="79"/>
      <c r="H30" s="64"/>
    </row>
    <row r="31" spans="1:9" x14ac:dyDescent="0.25">
      <c r="A31" s="18">
        <v>39203</v>
      </c>
      <c r="B31" s="17">
        <v>0.625</v>
      </c>
      <c r="C31" s="17">
        <v>0.79166666666666663</v>
      </c>
      <c r="D31" s="35">
        <f t="shared" ref="D31:D36" si="1">(C31-B31)*24</f>
        <v>3.9999999999999991</v>
      </c>
      <c r="G31" s="79"/>
      <c r="H31" s="64"/>
    </row>
    <row r="32" spans="1:9" x14ac:dyDescent="0.25">
      <c r="A32" s="18">
        <v>39204</v>
      </c>
      <c r="B32" s="17">
        <v>0.58333333333333337</v>
      </c>
      <c r="C32" s="17">
        <v>0.78125</v>
      </c>
      <c r="D32" s="35">
        <f t="shared" si="1"/>
        <v>4.7499999999999991</v>
      </c>
      <c r="E32" s="101"/>
      <c r="G32" s="79"/>
      <c r="H32" s="65" t="s">
        <v>41</v>
      </c>
    </row>
    <row r="33" spans="1:15" x14ac:dyDescent="0.25">
      <c r="A33" s="18">
        <v>39213</v>
      </c>
      <c r="B33" s="17">
        <v>0.66666666666666663</v>
      </c>
      <c r="C33" s="17">
        <v>0.75</v>
      </c>
      <c r="D33" s="35">
        <f t="shared" si="1"/>
        <v>2.0000000000000009</v>
      </c>
      <c r="G33" s="79"/>
      <c r="H33" s="65"/>
    </row>
    <row r="34" spans="1:15" x14ac:dyDescent="0.25">
      <c r="A34" s="18">
        <v>39231</v>
      </c>
      <c r="B34" s="104">
        <v>0.54166666666666663</v>
      </c>
      <c r="C34" s="104">
        <v>0.78125</v>
      </c>
      <c r="D34" s="35">
        <f t="shared" si="1"/>
        <v>5.7500000000000009</v>
      </c>
      <c r="G34" s="79"/>
      <c r="H34" s="65" t="s">
        <v>41</v>
      </c>
    </row>
    <row r="35" spans="1:15" x14ac:dyDescent="0.25">
      <c r="A35" s="57">
        <v>39232</v>
      </c>
      <c r="B35" s="58">
        <v>0.59375</v>
      </c>
      <c r="C35" s="58">
        <v>0.78125</v>
      </c>
      <c r="D35" s="59">
        <f t="shared" si="1"/>
        <v>4.5</v>
      </c>
      <c r="E35" s="60" t="s">
        <v>39</v>
      </c>
      <c r="G35" s="79"/>
      <c r="H35" s="65" t="s">
        <v>41</v>
      </c>
    </row>
    <row r="36" spans="1:15" x14ac:dyDescent="0.25">
      <c r="A36" s="18">
        <v>39233</v>
      </c>
      <c r="B36" s="17">
        <v>0.66666666666666663</v>
      </c>
      <c r="C36" s="17">
        <v>0.75</v>
      </c>
      <c r="D36" s="35">
        <f t="shared" si="1"/>
        <v>2.0000000000000009</v>
      </c>
      <c r="G36" s="79"/>
      <c r="H36" s="65"/>
    </row>
    <row r="37" spans="1:15" x14ac:dyDescent="0.25">
      <c r="A37" s="106" t="s">
        <v>4</v>
      </c>
      <c r="B37" s="107">
        <f>COUNT(A30:A36)</f>
        <v>6</v>
      </c>
      <c r="C37" s="103" t="s">
        <v>25</v>
      </c>
      <c r="D37" s="102">
        <f>SUM(D31:D36)</f>
        <v>23</v>
      </c>
      <c r="E37" s="1"/>
      <c r="G37" s="79"/>
      <c r="H37" s="65"/>
    </row>
    <row r="38" spans="1:15" x14ac:dyDescent="0.25">
      <c r="A38" s="111">
        <v>39240</v>
      </c>
      <c r="B38" s="17">
        <v>0.625</v>
      </c>
      <c r="C38" s="17">
        <v>0.79166666666666663</v>
      </c>
      <c r="D38" s="35">
        <f t="shared" ref="D38:D45" si="2">(C38-B38)*24</f>
        <v>3.9999999999999991</v>
      </c>
      <c r="E38" s="1"/>
      <c r="G38" s="79"/>
      <c r="H38" s="65"/>
    </row>
    <row r="39" spans="1:15" x14ac:dyDescent="0.25">
      <c r="A39" s="111">
        <v>39241</v>
      </c>
      <c r="B39" s="17">
        <v>0.54166666666666663</v>
      </c>
      <c r="C39" s="17">
        <v>0.76041666666666663</v>
      </c>
      <c r="D39" s="35">
        <f t="shared" si="2"/>
        <v>5.25</v>
      </c>
      <c r="E39" s="1"/>
      <c r="G39" s="79"/>
      <c r="H39" s="65"/>
    </row>
    <row r="40" spans="1:15" x14ac:dyDescent="0.25">
      <c r="A40" s="111">
        <v>39251</v>
      </c>
      <c r="B40" s="17">
        <v>0.60416666666666663</v>
      </c>
      <c r="C40" s="17">
        <v>0.77083333333333337</v>
      </c>
      <c r="D40" s="35">
        <f t="shared" si="2"/>
        <v>4.0000000000000018</v>
      </c>
      <c r="E40" s="1"/>
      <c r="G40" s="79"/>
      <c r="H40" s="65"/>
    </row>
    <row r="41" spans="1:15" x14ac:dyDescent="0.25">
      <c r="A41" s="57">
        <v>39252</v>
      </c>
      <c r="B41" s="58">
        <v>0.54166666666666663</v>
      </c>
      <c r="C41" s="58">
        <v>0.76041666666666663</v>
      </c>
      <c r="D41" s="59">
        <f t="shared" si="2"/>
        <v>5.25</v>
      </c>
      <c r="E41" s="60" t="s">
        <v>42</v>
      </c>
      <c r="G41" s="79"/>
      <c r="H41" s="65"/>
    </row>
    <row r="42" spans="1:15" x14ac:dyDescent="0.25">
      <c r="A42" s="111">
        <v>39259</v>
      </c>
      <c r="B42" s="17">
        <v>0.60416666666666663</v>
      </c>
      <c r="C42" s="17">
        <v>0.72916666666666663</v>
      </c>
      <c r="D42" s="35">
        <f t="shared" si="2"/>
        <v>3</v>
      </c>
      <c r="E42" s="1"/>
      <c r="G42" s="79"/>
      <c r="H42" s="65"/>
      <c r="I42" s="83"/>
    </row>
    <row r="43" spans="1:15" x14ac:dyDescent="0.25">
      <c r="A43" s="111">
        <v>39260</v>
      </c>
      <c r="B43" s="17">
        <v>0.58333333333333337</v>
      </c>
      <c r="C43" s="17">
        <v>0.625</v>
      </c>
      <c r="D43" s="35">
        <f t="shared" si="2"/>
        <v>0.99999999999999911</v>
      </c>
      <c r="E43" s="1"/>
      <c r="G43" s="66"/>
      <c r="H43" s="64"/>
      <c r="I43" s="83"/>
    </row>
    <row r="44" spans="1:15" x14ac:dyDescent="0.25">
      <c r="A44" s="111">
        <v>39261</v>
      </c>
      <c r="B44" s="17">
        <v>0.58333333333333337</v>
      </c>
      <c r="C44" s="17">
        <v>0.72916666666666663</v>
      </c>
      <c r="D44" s="35">
        <f t="shared" si="2"/>
        <v>3.4999999999999982</v>
      </c>
      <c r="E44" s="1"/>
      <c r="G44" s="66"/>
      <c r="H44" s="79"/>
      <c r="I44" s="66"/>
      <c r="J44" s="83"/>
      <c r="K44" s="83"/>
      <c r="L44" s="83"/>
      <c r="M44" s="83"/>
      <c r="N44" s="112"/>
      <c r="O44" s="53"/>
    </row>
    <row r="45" spans="1:15" x14ac:dyDescent="0.25">
      <c r="A45" s="111">
        <v>39262</v>
      </c>
      <c r="B45" s="17">
        <v>0.54166666666666663</v>
      </c>
      <c r="C45" s="17">
        <v>0.625</v>
      </c>
      <c r="D45" s="35">
        <f t="shared" si="2"/>
        <v>2.0000000000000009</v>
      </c>
      <c r="G45" s="68"/>
      <c r="H45" s="66"/>
      <c r="I45" s="66"/>
      <c r="J45" s="113"/>
      <c r="K45" s="66"/>
      <c r="L45" s="66"/>
      <c r="M45" s="66"/>
      <c r="N45" s="67"/>
      <c r="O45" s="53"/>
    </row>
    <row r="46" spans="1:15" x14ac:dyDescent="0.25">
      <c r="A46" s="106" t="s">
        <v>5</v>
      </c>
      <c r="B46" s="107">
        <f>COUNT(A38:A45)</f>
        <v>8</v>
      </c>
      <c r="C46" s="103" t="s">
        <v>25</v>
      </c>
      <c r="D46" s="102">
        <f>SUM(D38:D45)</f>
        <v>28</v>
      </c>
      <c r="G46" s="68"/>
      <c r="H46" s="66"/>
      <c r="I46" s="66"/>
      <c r="J46" s="113"/>
      <c r="K46" s="66"/>
      <c r="L46" s="66"/>
      <c r="M46" s="66"/>
      <c r="N46" s="67"/>
      <c r="O46" s="53"/>
    </row>
    <row r="47" spans="1:15" x14ac:dyDescent="0.25">
      <c r="A47" s="80">
        <v>39273</v>
      </c>
      <c r="B47" s="73">
        <v>0.54166666666666663</v>
      </c>
      <c r="C47" s="73">
        <v>0.69791666666666663</v>
      </c>
      <c r="D47" s="35">
        <f t="shared" ref="D47:D52" si="3">(C47-B47)*24</f>
        <v>3.75</v>
      </c>
      <c r="G47" s="53"/>
      <c r="H47" s="113"/>
      <c r="I47" s="66"/>
      <c r="J47" s="113"/>
      <c r="K47" s="66"/>
      <c r="L47" s="66"/>
      <c r="M47" s="66"/>
      <c r="N47" s="67"/>
      <c r="O47" s="53"/>
    </row>
    <row r="48" spans="1:15" x14ac:dyDescent="0.25">
      <c r="A48" s="80">
        <v>39274</v>
      </c>
      <c r="B48" s="73">
        <v>0.61458333333333337</v>
      </c>
      <c r="C48" s="73">
        <v>0.73958333333333337</v>
      </c>
      <c r="D48" s="35">
        <f t="shared" si="3"/>
        <v>3</v>
      </c>
      <c r="G48" s="66"/>
      <c r="H48" s="113"/>
      <c r="I48" s="66"/>
      <c r="J48" s="113"/>
      <c r="K48" s="66"/>
      <c r="L48" s="66"/>
      <c r="M48" s="66"/>
      <c r="N48" s="67"/>
      <c r="O48" s="53"/>
    </row>
    <row r="49" spans="1:20" x14ac:dyDescent="0.25">
      <c r="A49" s="80">
        <v>39279</v>
      </c>
      <c r="B49" s="73">
        <v>0.625</v>
      </c>
      <c r="C49" s="73">
        <v>0.77083333333333337</v>
      </c>
      <c r="D49" s="35">
        <f t="shared" si="3"/>
        <v>3.5000000000000009</v>
      </c>
      <c r="G49" s="66"/>
      <c r="H49" s="74"/>
      <c r="I49" s="66"/>
      <c r="J49" s="66"/>
      <c r="K49" s="66"/>
      <c r="L49" s="67"/>
      <c r="M49" s="66"/>
      <c r="N49" s="67"/>
      <c r="O49" s="53"/>
    </row>
    <row r="50" spans="1:20" x14ac:dyDescent="0.25">
      <c r="A50" s="80">
        <v>39280</v>
      </c>
      <c r="B50" s="73">
        <v>0.54166666666666663</v>
      </c>
      <c r="C50" s="73">
        <v>0.72916666666666663</v>
      </c>
      <c r="D50" s="35">
        <f t="shared" si="3"/>
        <v>4.5</v>
      </c>
      <c r="G50" s="66"/>
      <c r="H50" s="66"/>
      <c r="I50" s="53"/>
      <c r="J50" s="66"/>
      <c r="K50" s="66"/>
      <c r="L50" s="67"/>
      <c r="M50" s="66"/>
      <c r="N50" s="67"/>
      <c r="O50" s="53"/>
    </row>
    <row r="51" spans="1:20" x14ac:dyDescent="0.25">
      <c r="A51" s="80">
        <v>39281</v>
      </c>
      <c r="B51" s="73">
        <v>0.58333333333333337</v>
      </c>
      <c r="C51" s="73">
        <v>0.77083333333333337</v>
      </c>
      <c r="D51" s="35">
        <f t="shared" si="3"/>
        <v>4.5</v>
      </c>
      <c r="E51" s="101"/>
      <c r="G51" s="66"/>
      <c r="H51" s="66"/>
      <c r="I51" s="53"/>
      <c r="J51" s="66"/>
      <c r="K51" s="66"/>
      <c r="L51" s="67"/>
      <c r="M51" s="112"/>
      <c r="N51" s="66"/>
      <c r="O51" s="53"/>
    </row>
    <row r="52" spans="1:20" x14ac:dyDescent="0.25">
      <c r="A52" s="81">
        <v>39282</v>
      </c>
      <c r="B52" s="82">
        <v>0.54166666666666663</v>
      </c>
      <c r="C52" s="82">
        <v>0.77083333333333337</v>
      </c>
      <c r="D52" s="59">
        <f t="shared" si="3"/>
        <v>5.5000000000000018</v>
      </c>
      <c r="E52" s="60" t="s">
        <v>39</v>
      </c>
      <c r="F52" s="76"/>
      <c r="G52" s="66"/>
      <c r="H52" s="66"/>
      <c r="I52" s="53"/>
      <c r="J52" s="66"/>
      <c r="K52" s="66"/>
      <c r="L52" s="66"/>
      <c r="M52" s="67"/>
      <c r="N52" s="66"/>
      <c r="O52" s="53"/>
    </row>
    <row r="53" spans="1:20" x14ac:dyDescent="0.25">
      <c r="A53" s="106" t="s">
        <v>6</v>
      </c>
      <c r="B53" s="107">
        <f>COUNT(A47:A52)</f>
        <v>6</v>
      </c>
      <c r="C53" s="103" t="s">
        <v>25</v>
      </c>
      <c r="D53" s="102">
        <f>SUM(D47:D52)</f>
        <v>24.75</v>
      </c>
      <c r="E53" s="101"/>
      <c r="F53" s="76"/>
      <c r="G53" s="20"/>
      <c r="H53" s="66"/>
      <c r="I53" s="53"/>
      <c r="J53" s="66"/>
      <c r="K53" s="66"/>
      <c r="L53" s="66"/>
      <c r="M53" s="67"/>
      <c r="N53" s="66"/>
      <c r="O53" s="53"/>
    </row>
    <row r="54" spans="1:20" x14ac:dyDescent="0.25">
      <c r="A54" s="115">
        <v>39300</v>
      </c>
      <c r="B54" s="17">
        <v>0.54166666666666663</v>
      </c>
      <c r="C54" s="17">
        <v>0.76041666666666663</v>
      </c>
      <c r="D54" s="35">
        <f>(C54-B54)*24</f>
        <v>5.25</v>
      </c>
      <c r="F54" s="76"/>
      <c r="H54" s="66"/>
      <c r="I54" s="53"/>
      <c r="J54" s="66"/>
      <c r="K54" s="66"/>
      <c r="L54" s="66"/>
      <c r="M54" s="67"/>
      <c r="N54" s="66"/>
      <c r="O54" s="53"/>
    </row>
    <row r="55" spans="1:20" x14ac:dyDescent="0.25">
      <c r="A55" s="116">
        <v>39301</v>
      </c>
      <c r="B55" s="104">
        <v>0.52083333333333337</v>
      </c>
      <c r="C55" s="104">
        <v>0.76041666666666663</v>
      </c>
      <c r="D55" s="35">
        <f>(C55-B55)*24</f>
        <v>5.7499999999999982</v>
      </c>
      <c r="F55" s="76"/>
      <c r="H55" s="66"/>
      <c r="I55" s="55"/>
      <c r="J55" s="66"/>
      <c r="K55" s="66"/>
      <c r="L55" s="66"/>
      <c r="M55" s="67"/>
      <c r="N55" s="66"/>
      <c r="O55" s="53"/>
    </row>
    <row r="56" spans="1:20" x14ac:dyDescent="0.25">
      <c r="A56" s="116">
        <v>39302</v>
      </c>
      <c r="B56" s="17">
        <v>0.54166666666666663</v>
      </c>
      <c r="C56" s="17">
        <v>0.75</v>
      </c>
      <c r="D56" s="35">
        <f>(C56-B56)*24</f>
        <v>5.0000000000000009</v>
      </c>
      <c r="H56" s="79"/>
      <c r="I56" s="79"/>
      <c r="J56" s="66"/>
      <c r="K56" s="66"/>
      <c r="L56" s="66"/>
      <c r="M56" s="67"/>
      <c r="N56" s="66"/>
      <c r="O56" s="53"/>
    </row>
    <row r="57" spans="1:20" s="20" customFormat="1" x14ac:dyDescent="0.25">
      <c r="A57" s="117">
        <v>39303</v>
      </c>
      <c r="B57" s="58">
        <v>0.5625</v>
      </c>
      <c r="C57" s="58">
        <v>0.72916666666666663</v>
      </c>
      <c r="D57" s="59">
        <f>(C57-B57)*24</f>
        <v>3.9999999999999991</v>
      </c>
      <c r="E57" s="60" t="s">
        <v>42</v>
      </c>
      <c r="F57" s="75"/>
      <c r="G57" s="1"/>
      <c r="H57" s="79"/>
      <c r="I57" s="79"/>
      <c r="J57" s="66"/>
      <c r="K57" s="66"/>
      <c r="L57" s="66"/>
      <c r="M57" s="67"/>
      <c r="N57" s="66"/>
      <c r="O57" s="55"/>
    </row>
    <row r="58" spans="1:20" s="20" customFormat="1" x14ac:dyDescent="0.25">
      <c r="A58" s="116">
        <v>39304</v>
      </c>
      <c r="B58" s="17">
        <v>0.58333333333333337</v>
      </c>
      <c r="C58" s="17">
        <v>0.6875</v>
      </c>
      <c r="D58" s="35">
        <f>(C58-B58)*24</f>
        <v>2.4999999999999991</v>
      </c>
      <c r="F58" s="75"/>
      <c r="H58" s="55"/>
      <c r="I58" s="98"/>
      <c r="J58" s="66"/>
      <c r="K58" s="66"/>
      <c r="L58" s="66"/>
      <c r="M58" s="66"/>
      <c r="N58" s="66"/>
      <c r="O58" s="55"/>
    </row>
    <row r="59" spans="1:20" s="20" customFormat="1" x14ac:dyDescent="0.25">
      <c r="A59" s="106" t="s">
        <v>7</v>
      </c>
      <c r="B59" s="107">
        <f>COUNT(B54:B58)</f>
        <v>5</v>
      </c>
      <c r="C59" s="103" t="s">
        <v>25</v>
      </c>
      <c r="D59" s="102">
        <f>SUM(D54:D58)</f>
        <v>22.5</v>
      </c>
      <c r="E59" s="101"/>
      <c r="F59" s="75"/>
      <c r="G59" s="55"/>
      <c r="H59" s="66"/>
      <c r="I59" s="98"/>
      <c r="J59" s="66"/>
      <c r="K59" s="66"/>
      <c r="L59" s="66"/>
      <c r="M59" s="66"/>
      <c r="N59" s="66"/>
      <c r="O59" s="55"/>
    </row>
    <row r="60" spans="1:20" s="20" customFormat="1" x14ac:dyDescent="0.25">
      <c r="A60" s="120">
        <v>39329</v>
      </c>
      <c r="B60" s="17">
        <v>0.54166666666666663</v>
      </c>
      <c r="C60" s="17">
        <v>0.76041666666666663</v>
      </c>
      <c r="D60" s="35">
        <f t="shared" ref="D60:D65" si="4">(C60-B60)*24</f>
        <v>5.25</v>
      </c>
      <c r="E60" s="101"/>
      <c r="F60" s="75"/>
      <c r="G60" s="91"/>
      <c r="H60" s="66"/>
      <c r="I60" s="98"/>
      <c r="J60" s="66"/>
      <c r="K60" s="66"/>
      <c r="L60" s="66"/>
      <c r="M60" s="67"/>
      <c r="N60" s="66"/>
      <c r="O60" s="55"/>
      <c r="P60" s="98"/>
      <c r="Q60" s="127"/>
      <c r="R60" s="66"/>
      <c r="S60" s="66"/>
      <c r="T60" s="67"/>
    </row>
    <row r="61" spans="1:20" x14ac:dyDescent="0.25">
      <c r="A61" s="121">
        <v>39330</v>
      </c>
      <c r="B61" s="17">
        <v>0.58333333333333337</v>
      </c>
      <c r="C61" s="17">
        <v>0.75</v>
      </c>
      <c r="D61" s="35">
        <f t="shared" si="4"/>
        <v>3.9999999999999991</v>
      </c>
      <c r="E61" s="101"/>
      <c r="F61" s="20"/>
      <c r="G61" s="91"/>
      <c r="H61" s="66"/>
      <c r="I61" s="98"/>
      <c r="J61" s="66"/>
      <c r="K61" s="66"/>
      <c r="L61" s="66"/>
      <c r="M61" s="67"/>
      <c r="N61" s="66"/>
      <c r="O61" s="127"/>
      <c r="P61" s="98"/>
      <c r="Q61" s="66"/>
      <c r="R61" s="66"/>
      <c r="S61" s="66"/>
      <c r="T61" s="67"/>
    </row>
    <row r="62" spans="1:20" x14ac:dyDescent="0.25">
      <c r="A62" s="121">
        <v>39331</v>
      </c>
      <c r="B62" s="104">
        <v>0.58333333333333337</v>
      </c>
      <c r="C62" s="104">
        <v>0.75</v>
      </c>
      <c r="D62" s="35">
        <f t="shared" si="4"/>
        <v>3.9999999999999991</v>
      </c>
      <c r="E62" s="101"/>
      <c r="F62" s="1"/>
      <c r="G62" s="91"/>
      <c r="H62" s="66"/>
      <c r="I62" s="98"/>
      <c r="J62" s="66"/>
      <c r="K62" s="66"/>
      <c r="L62" s="66"/>
      <c r="M62" s="67"/>
      <c r="N62" s="66"/>
      <c r="O62" s="127"/>
      <c r="P62" s="98"/>
      <c r="Q62" s="66"/>
      <c r="R62" s="66"/>
      <c r="S62" s="66"/>
      <c r="T62" s="67"/>
    </row>
    <row r="63" spans="1:20" x14ac:dyDescent="0.25">
      <c r="A63" s="121">
        <v>39332</v>
      </c>
      <c r="B63" s="17">
        <v>0.66666666666666663</v>
      </c>
      <c r="C63" s="17">
        <v>0.72916666666666663</v>
      </c>
      <c r="D63" s="35">
        <f t="shared" si="4"/>
        <v>1.5</v>
      </c>
      <c r="E63" s="101"/>
      <c r="F63" s="1"/>
      <c r="G63" s="91"/>
      <c r="H63" s="66"/>
      <c r="I63" s="79"/>
      <c r="J63" s="66"/>
      <c r="K63" s="66"/>
      <c r="L63" s="66"/>
      <c r="M63" s="67"/>
      <c r="N63" s="119"/>
      <c r="O63" s="127"/>
      <c r="P63" s="98"/>
      <c r="Q63" s="66"/>
      <c r="R63" s="66"/>
      <c r="S63" s="66"/>
      <c r="T63" s="67"/>
    </row>
    <row r="64" spans="1:20" x14ac:dyDescent="0.25">
      <c r="A64" s="122">
        <v>39335</v>
      </c>
      <c r="B64" s="58">
        <v>0.59375</v>
      </c>
      <c r="C64" s="58">
        <v>0.75</v>
      </c>
      <c r="D64" s="59">
        <f t="shared" si="4"/>
        <v>3.75</v>
      </c>
      <c r="E64" s="60" t="s">
        <v>42</v>
      </c>
      <c r="F64" s="1"/>
      <c r="G64" s="91"/>
      <c r="H64" s="66"/>
      <c r="I64" s="79"/>
      <c r="J64" s="66"/>
      <c r="K64" s="66"/>
      <c r="L64" s="66"/>
      <c r="M64" s="67"/>
      <c r="N64" s="53"/>
      <c r="O64" s="127"/>
      <c r="P64" s="98"/>
      <c r="Q64" s="66"/>
      <c r="R64" s="66"/>
      <c r="S64" s="66"/>
      <c r="T64" s="67"/>
    </row>
    <row r="65" spans="1:20" x14ac:dyDescent="0.25">
      <c r="A65" s="121">
        <v>39336</v>
      </c>
      <c r="B65" s="17">
        <v>0.58333333333333337</v>
      </c>
      <c r="C65" s="17">
        <v>0.75</v>
      </c>
      <c r="D65" s="35">
        <f t="shared" si="4"/>
        <v>3.9999999999999991</v>
      </c>
      <c r="F65" s="83"/>
      <c r="G65" s="91"/>
      <c r="H65" s="66"/>
      <c r="I65" s="66"/>
      <c r="J65" s="66"/>
      <c r="K65" s="66"/>
      <c r="L65" s="66"/>
      <c r="M65" s="66"/>
      <c r="N65" s="53"/>
      <c r="O65" s="127"/>
      <c r="P65" s="98"/>
      <c r="Q65" s="66"/>
      <c r="R65" s="66"/>
      <c r="S65" s="66"/>
      <c r="T65" s="67"/>
    </row>
    <row r="66" spans="1:20" s="20" customFormat="1" x14ac:dyDescent="0.25">
      <c r="A66" s="106" t="s">
        <v>8</v>
      </c>
      <c r="B66" s="107">
        <f>COUNT(A60:A65)</f>
        <v>6</v>
      </c>
      <c r="C66" s="109" t="s">
        <v>25</v>
      </c>
      <c r="D66" s="102">
        <f>SUM(D60:D65)</f>
        <v>22.5</v>
      </c>
      <c r="F66" s="84"/>
      <c r="G66" s="91"/>
      <c r="H66" s="66"/>
      <c r="I66" s="66"/>
      <c r="J66" s="66"/>
      <c r="K66" s="66"/>
      <c r="L66" s="66"/>
      <c r="M66" s="66"/>
      <c r="N66" s="55"/>
      <c r="O66" s="66"/>
      <c r="P66" s="79"/>
      <c r="Q66" s="66"/>
      <c r="R66" s="66"/>
      <c r="S66" s="66"/>
      <c r="T66" s="66"/>
    </row>
    <row r="67" spans="1:20" x14ac:dyDescent="0.25">
      <c r="A67" s="1464">
        <v>39356</v>
      </c>
      <c r="B67" s="17">
        <v>0.625</v>
      </c>
      <c r="C67" s="17">
        <v>0.77083333333333337</v>
      </c>
      <c r="D67" s="35">
        <f t="shared" ref="D67:D73" si="5">(C67-B67)*24</f>
        <v>3.5000000000000009</v>
      </c>
      <c r="F67" s="84"/>
      <c r="G67" s="91"/>
      <c r="H67" s="66"/>
      <c r="I67" s="66"/>
      <c r="J67" s="66"/>
      <c r="K67" s="66"/>
      <c r="L67" s="66"/>
      <c r="M67" s="66"/>
      <c r="N67" s="53"/>
      <c r="O67" s="53"/>
      <c r="P67" s="53"/>
      <c r="Q67" s="53"/>
      <c r="R67" s="53"/>
      <c r="S67" s="53"/>
      <c r="T67" s="53"/>
    </row>
    <row r="68" spans="1:20" x14ac:dyDescent="0.25">
      <c r="A68" s="1465"/>
      <c r="B68" s="17">
        <v>0.79166666666666663</v>
      </c>
      <c r="C68" s="17">
        <v>0.84375</v>
      </c>
      <c r="D68" s="35">
        <f t="shared" si="5"/>
        <v>1.2500000000000009</v>
      </c>
      <c r="F68" s="84"/>
      <c r="G68" s="91"/>
      <c r="H68" s="66"/>
      <c r="I68" s="66"/>
      <c r="J68" s="66"/>
      <c r="K68" s="66"/>
      <c r="L68" s="66"/>
      <c r="M68" s="66"/>
      <c r="N68" s="53"/>
      <c r="O68" s="53"/>
      <c r="P68" s="53"/>
      <c r="Q68" s="53"/>
      <c r="R68" s="53"/>
      <c r="S68" s="53"/>
      <c r="T68" s="53"/>
    </row>
    <row r="69" spans="1:20" x14ac:dyDescent="0.25">
      <c r="A69" s="121">
        <v>39357</v>
      </c>
      <c r="B69" s="17">
        <v>0.5625</v>
      </c>
      <c r="C69" s="17">
        <v>0.875</v>
      </c>
      <c r="D69" s="35">
        <f t="shared" si="5"/>
        <v>7.5</v>
      </c>
      <c r="F69" s="84"/>
      <c r="G69" s="91"/>
      <c r="H69" s="66"/>
      <c r="I69" s="66"/>
      <c r="J69" s="66"/>
      <c r="K69" s="66"/>
      <c r="L69" s="66"/>
      <c r="M69" s="66"/>
      <c r="N69" s="53"/>
      <c r="O69" s="53"/>
      <c r="P69" s="53"/>
      <c r="Q69" s="53"/>
      <c r="R69" s="53"/>
      <c r="S69" s="53"/>
      <c r="T69" s="53"/>
    </row>
    <row r="70" spans="1:20" x14ac:dyDescent="0.25">
      <c r="A70" s="121">
        <v>39358</v>
      </c>
      <c r="B70" s="17">
        <v>0.54166666666666663</v>
      </c>
      <c r="C70" s="17">
        <v>0.875</v>
      </c>
      <c r="D70" s="35">
        <f t="shared" si="5"/>
        <v>8</v>
      </c>
      <c r="F70" s="84"/>
      <c r="G70" s="79"/>
      <c r="H70" s="66"/>
      <c r="I70" s="66"/>
      <c r="J70" s="66"/>
      <c r="K70" s="66"/>
      <c r="L70" s="66"/>
      <c r="M70" s="66"/>
    </row>
    <row r="71" spans="1:20" x14ac:dyDescent="0.25">
      <c r="A71" s="121">
        <v>39359</v>
      </c>
      <c r="B71" s="17">
        <v>0.55208333333333337</v>
      </c>
      <c r="C71" s="17">
        <v>0.84375</v>
      </c>
      <c r="D71" s="35">
        <f t="shared" si="5"/>
        <v>6.9999999999999991</v>
      </c>
      <c r="F71" s="84"/>
      <c r="G71" s="79"/>
      <c r="H71" s="64"/>
      <c r="I71" s="79"/>
      <c r="J71" s="66"/>
      <c r="K71" s="66"/>
      <c r="L71" s="66"/>
      <c r="M71" s="66"/>
    </row>
    <row r="72" spans="1:20" x14ac:dyDescent="0.25">
      <c r="A72" s="122">
        <v>39363</v>
      </c>
      <c r="B72" s="58">
        <v>0.54166666666666663</v>
      </c>
      <c r="C72" s="58">
        <v>0.76041666666666663</v>
      </c>
      <c r="D72" s="59">
        <f t="shared" si="5"/>
        <v>5.25</v>
      </c>
      <c r="E72" s="60" t="s">
        <v>39</v>
      </c>
      <c r="F72" s="84"/>
      <c r="G72" s="79"/>
      <c r="H72" s="79"/>
      <c r="I72" s="79"/>
      <c r="J72" s="66"/>
      <c r="K72" s="118"/>
      <c r="L72" s="118"/>
      <c r="M72" s="119"/>
    </row>
    <row r="73" spans="1:20" x14ac:dyDescent="0.25">
      <c r="A73" s="121">
        <v>39364</v>
      </c>
      <c r="B73" s="17">
        <v>0.59375</v>
      </c>
      <c r="C73" s="17">
        <v>0.72916666666666663</v>
      </c>
      <c r="D73" s="38">
        <f t="shared" si="5"/>
        <v>3.2499999999999991</v>
      </c>
      <c r="F73" s="84"/>
      <c r="G73" s="91"/>
      <c r="H73" s="79"/>
      <c r="I73" s="79"/>
      <c r="J73" s="66"/>
      <c r="K73" s="66"/>
      <c r="L73" s="66"/>
      <c r="M73" s="66"/>
    </row>
    <row r="74" spans="1:20" x14ac:dyDescent="0.25">
      <c r="A74" s="106" t="s">
        <v>9</v>
      </c>
      <c r="B74" s="107">
        <f>COUNT(A67:A73)</f>
        <v>6</v>
      </c>
      <c r="C74" s="103" t="s">
        <v>25</v>
      </c>
      <c r="D74" s="102">
        <f>SUM(D67:D73)</f>
        <v>35.75</v>
      </c>
      <c r="F74" s="84"/>
      <c r="G74" s="124"/>
      <c r="H74" s="125"/>
      <c r="I74" s="125"/>
      <c r="J74" s="66"/>
      <c r="K74" s="66"/>
      <c r="L74" s="66"/>
      <c r="M74" s="66"/>
    </row>
    <row r="75" spans="1:20" x14ac:dyDescent="0.25">
      <c r="A75" s="85">
        <v>39393</v>
      </c>
      <c r="B75" s="87">
        <v>0.25</v>
      </c>
      <c r="C75" s="87">
        <v>0.33333333333333331</v>
      </c>
      <c r="D75" s="35">
        <f t="shared" ref="D75:D85" si="6">(C75-B75)*24</f>
        <v>1.9999999999999996</v>
      </c>
      <c r="F75" s="84"/>
      <c r="G75" s="91"/>
      <c r="H75" s="64"/>
      <c r="I75" s="79"/>
      <c r="J75" s="66"/>
      <c r="K75" s="66"/>
      <c r="L75" s="66"/>
      <c r="M75" s="66"/>
    </row>
    <row r="76" spans="1:20" x14ac:dyDescent="0.25">
      <c r="A76" s="89">
        <v>39394</v>
      </c>
      <c r="B76" s="90">
        <v>0.25</v>
      </c>
      <c r="C76" s="90">
        <v>0.33333333333333331</v>
      </c>
      <c r="D76" s="59">
        <f t="shared" si="6"/>
        <v>1.9999999999999996</v>
      </c>
      <c r="E76" s="60" t="s">
        <v>43</v>
      </c>
      <c r="F76" s="123"/>
      <c r="G76" s="91"/>
      <c r="H76" s="64"/>
      <c r="I76" s="79"/>
      <c r="J76" s="126"/>
      <c r="K76" s="126"/>
      <c r="L76" s="126"/>
      <c r="M76" s="126"/>
    </row>
    <row r="77" spans="1:20" s="20" customFormat="1" x14ac:dyDescent="0.25">
      <c r="A77" s="86">
        <v>39395</v>
      </c>
      <c r="B77" s="88">
        <v>0.25</v>
      </c>
      <c r="C77" s="88">
        <v>0.33333333333333331</v>
      </c>
      <c r="D77" s="35">
        <f t="shared" si="6"/>
        <v>1.9999999999999996</v>
      </c>
      <c r="F77" s="84"/>
      <c r="G77" s="91"/>
      <c r="H77" s="64"/>
      <c r="I77" s="79"/>
      <c r="J77" s="66"/>
      <c r="K77" s="66"/>
      <c r="L77" s="114"/>
      <c r="M77" s="66"/>
    </row>
    <row r="78" spans="1:20" x14ac:dyDescent="0.25">
      <c r="A78" s="86">
        <v>39402</v>
      </c>
      <c r="B78" s="88">
        <v>0.29166666666666669</v>
      </c>
      <c r="C78" s="88">
        <v>0.33333333333333331</v>
      </c>
      <c r="D78" s="35">
        <f t="shared" si="6"/>
        <v>0.99999999999999911</v>
      </c>
      <c r="F78" s="79"/>
      <c r="G78" s="91"/>
      <c r="H78" s="64"/>
      <c r="I78" s="66"/>
      <c r="J78" s="66"/>
      <c r="K78" s="66"/>
      <c r="L78" s="66"/>
      <c r="M78" s="66"/>
    </row>
    <row r="79" spans="1:20" x14ac:dyDescent="0.25">
      <c r="A79" s="86">
        <v>39403</v>
      </c>
      <c r="B79" s="88">
        <v>0.30208333333333331</v>
      </c>
      <c r="C79" s="88">
        <v>0.375</v>
      </c>
      <c r="D79" s="35">
        <f t="shared" si="6"/>
        <v>1.7500000000000004</v>
      </c>
      <c r="J79" s="66"/>
      <c r="K79" s="66"/>
      <c r="L79" s="66"/>
      <c r="M79" s="66"/>
    </row>
    <row r="80" spans="1:20" x14ac:dyDescent="0.25">
      <c r="A80" s="86">
        <v>39414</v>
      </c>
      <c r="B80" s="88">
        <v>0.29166666666666669</v>
      </c>
      <c r="C80" s="88">
        <v>0.33333333333333331</v>
      </c>
      <c r="D80" s="35">
        <f t="shared" si="6"/>
        <v>0.99999999999999911</v>
      </c>
      <c r="J80" s="66"/>
      <c r="K80" s="66"/>
      <c r="L80" s="66"/>
      <c r="M80" s="66"/>
    </row>
    <row r="81" spans="1:6" x14ac:dyDescent="0.25">
      <c r="A81" s="106" t="s">
        <v>10</v>
      </c>
      <c r="B81" s="107">
        <f>COUNT(A75:A80)</f>
        <v>6</v>
      </c>
      <c r="C81" s="103" t="s">
        <v>25</v>
      </c>
      <c r="D81" s="102">
        <f>SUM(D75:D80)</f>
        <v>9.7499999999999964</v>
      </c>
    </row>
    <row r="82" spans="1:6" x14ac:dyDescent="0.25">
      <c r="A82" s="85">
        <v>39422</v>
      </c>
      <c r="B82" s="88">
        <v>0.25</v>
      </c>
      <c r="C82" s="88">
        <v>0.33333333333333331</v>
      </c>
      <c r="D82" s="128">
        <f t="shared" si="6"/>
        <v>1.9999999999999996</v>
      </c>
      <c r="E82" s="67"/>
      <c r="F82" s="112"/>
    </row>
    <row r="83" spans="1:6" x14ac:dyDescent="0.25">
      <c r="A83" s="86">
        <v>39423</v>
      </c>
      <c r="B83" s="88">
        <v>0.25</v>
      </c>
      <c r="C83" s="88">
        <v>0.33333333333333331</v>
      </c>
      <c r="D83" s="128">
        <f t="shared" si="6"/>
        <v>1.9999999999999996</v>
      </c>
      <c r="E83" s="55"/>
      <c r="F83" s="67"/>
    </row>
    <row r="84" spans="1:6" x14ac:dyDescent="0.25">
      <c r="A84" s="86">
        <v>39433</v>
      </c>
      <c r="B84" s="88">
        <v>0.25</v>
      </c>
      <c r="C84" s="88">
        <v>0.375</v>
      </c>
      <c r="D84" s="128">
        <f t="shared" si="6"/>
        <v>3</v>
      </c>
      <c r="E84" s="55"/>
      <c r="F84" s="67"/>
    </row>
    <row r="85" spans="1:6" x14ac:dyDescent="0.25">
      <c r="A85" s="89">
        <v>39434</v>
      </c>
      <c r="B85" s="90">
        <v>0.25</v>
      </c>
      <c r="C85" s="90">
        <v>0.36458333333333331</v>
      </c>
      <c r="D85" s="129">
        <f t="shared" si="6"/>
        <v>2.7499999999999996</v>
      </c>
      <c r="E85" s="60" t="s">
        <v>43</v>
      </c>
      <c r="F85" s="67"/>
    </row>
    <row r="86" spans="1:6" x14ac:dyDescent="0.25">
      <c r="A86" s="106" t="s">
        <v>11</v>
      </c>
      <c r="B86" s="107">
        <f>COUNT(A82:A85)</f>
        <v>4</v>
      </c>
      <c r="C86" s="110" t="s">
        <v>25</v>
      </c>
      <c r="D86" s="102">
        <f>SUM(D82:D85)</f>
        <v>9.7499999999999982</v>
      </c>
    </row>
    <row r="87" spans="1:6" x14ac:dyDescent="0.25">
      <c r="A87" s="13" t="s">
        <v>12</v>
      </c>
      <c r="B87" s="22">
        <f>B86+B81+B74+B66+B59+B53+B46+B37+B30+B19+B16+B10</f>
        <v>65</v>
      </c>
      <c r="C87" s="29" t="s">
        <v>25</v>
      </c>
      <c r="D87" s="39">
        <f>SUM(D86,D81,D74,D66,D59,D53,D46,D37,D30,D19,D16,D10)</f>
        <v>224.75</v>
      </c>
    </row>
    <row r="88" spans="1:6" ht="31.5" x14ac:dyDescent="0.25">
      <c r="A88" s="13" t="s">
        <v>17</v>
      </c>
      <c r="B88" s="42">
        <f>AVERAGE(B86,B81,B74,B66,B59,B53,B46,B37,B30,B19,B16,B10)</f>
        <v>5.416666666666667</v>
      </c>
      <c r="C88" s="30"/>
      <c r="D88" s="39">
        <f>AVERAGE(D86,D81,D74,D66,D59,D53,D46,D37,D30,D19,D16,D10)</f>
        <v>18.729166666666668</v>
      </c>
    </row>
  </sheetData>
  <sheetProtection sheet="1" objects="1" scenarios="1"/>
  <mergeCells count="9">
    <mergeCell ref="G1:I1"/>
    <mergeCell ref="A2:A3"/>
    <mergeCell ref="B2:C2"/>
    <mergeCell ref="D2:D3"/>
    <mergeCell ref="A67:A68"/>
    <mergeCell ref="A11:A13"/>
    <mergeCell ref="A20:A21"/>
    <mergeCell ref="A22:A23"/>
    <mergeCell ref="A1:D1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M70"/>
  <sheetViews>
    <sheetView workbookViewId="0">
      <selection sqref="A1:XFD1048576"/>
    </sheetView>
  </sheetViews>
  <sheetFormatPr defaultColWidth="9.7109375" defaultRowHeight="15.75" x14ac:dyDescent="0.25"/>
  <cols>
    <col min="1" max="1" width="18.140625" style="1" customWidth="1"/>
    <col min="2" max="2" width="16.140625" style="1" bestFit="1" customWidth="1"/>
    <col min="3" max="3" width="15.42578125" style="1" bestFit="1" customWidth="1"/>
    <col min="4" max="4" width="14.85546875" style="1" bestFit="1" customWidth="1"/>
    <col min="5" max="5" width="9.7109375" style="20"/>
    <col min="6" max="6" width="10.140625" style="75" bestFit="1" customWidth="1"/>
    <col min="7" max="7" width="12.5703125" style="1" bestFit="1" customWidth="1"/>
    <col min="8" max="8" width="9.7109375" style="1"/>
    <col min="9" max="9" width="6" style="1" customWidth="1"/>
    <col min="10" max="11" width="9.7109375" style="1"/>
    <col min="12" max="12" width="11.7109375" style="1" customWidth="1"/>
    <col min="13" max="16384" width="9.7109375" style="1"/>
  </cols>
  <sheetData>
    <row r="1" spans="1:9" x14ac:dyDescent="0.25">
      <c r="A1" s="1453" t="s">
        <v>36</v>
      </c>
      <c r="B1" s="1453"/>
      <c r="C1" s="1453"/>
      <c r="D1" s="1453"/>
      <c r="G1" s="1460" t="s">
        <v>37</v>
      </c>
      <c r="H1" s="1461"/>
      <c r="I1" s="1462"/>
    </row>
    <row r="2" spans="1:9" x14ac:dyDescent="0.25">
      <c r="A2" s="1457" t="s">
        <v>20</v>
      </c>
      <c r="B2" s="1458" t="s">
        <v>21</v>
      </c>
      <c r="C2" s="1459"/>
      <c r="D2" s="1457" t="s">
        <v>22</v>
      </c>
      <c r="G2" s="33" t="s">
        <v>27</v>
      </c>
      <c r="H2" s="33" t="s">
        <v>28</v>
      </c>
      <c r="I2" s="33"/>
    </row>
    <row r="3" spans="1:9" x14ac:dyDescent="0.25">
      <c r="A3" s="1463"/>
      <c r="B3" s="16" t="s">
        <v>23</v>
      </c>
      <c r="C3" s="15" t="s">
        <v>24</v>
      </c>
      <c r="D3" s="1463"/>
      <c r="G3" s="32" t="s">
        <v>0</v>
      </c>
      <c r="H3" s="35">
        <f>D8</f>
        <v>10</v>
      </c>
      <c r="I3" s="32"/>
    </row>
    <row r="4" spans="1:9" x14ac:dyDescent="0.25">
      <c r="A4" s="18">
        <v>38723</v>
      </c>
      <c r="B4" s="17">
        <v>8.3333333333333329E-2</v>
      </c>
      <c r="C4" s="17">
        <v>0.25</v>
      </c>
      <c r="D4" s="38">
        <f>(C4-B4)*24</f>
        <v>4</v>
      </c>
      <c r="G4" s="32" t="s">
        <v>1</v>
      </c>
      <c r="H4" s="35">
        <f>D12</f>
        <v>5.9999999999999982</v>
      </c>
      <c r="I4" s="32"/>
    </row>
    <row r="5" spans="1:9" x14ac:dyDescent="0.25">
      <c r="A5" s="18">
        <v>38736</v>
      </c>
      <c r="B5" s="17">
        <v>0.25</v>
      </c>
      <c r="C5" s="17">
        <v>0.33333333333333331</v>
      </c>
      <c r="D5" s="38">
        <f>(C5-B5)*24</f>
        <v>1.9999999999999996</v>
      </c>
      <c r="G5" s="32" t="s">
        <v>2</v>
      </c>
      <c r="H5" s="35">
        <f>D16</f>
        <v>3.9999999999999991</v>
      </c>
      <c r="I5" s="32"/>
    </row>
    <row r="6" spans="1:9" x14ac:dyDescent="0.25">
      <c r="A6" s="18">
        <v>38743</v>
      </c>
      <c r="B6" s="17">
        <v>0.25</v>
      </c>
      <c r="C6" s="17">
        <v>0.33333333333333331</v>
      </c>
      <c r="D6" s="38">
        <f>(C6-B6)*24</f>
        <v>1.9999999999999996</v>
      </c>
      <c r="G6" s="32" t="s">
        <v>3</v>
      </c>
      <c r="H6" s="35">
        <f>D24</f>
        <v>18.000000000000004</v>
      </c>
      <c r="I6" s="32"/>
    </row>
    <row r="7" spans="1:9" x14ac:dyDescent="0.25">
      <c r="A7" s="18">
        <v>38744</v>
      </c>
      <c r="B7" s="46">
        <v>0.25</v>
      </c>
      <c r="C7" s="47">
        <v>0.33333333333333331</v>
      </c>
      <c r="D7" s="38">
        <f>(C7-B7)*24</f>
        <v>1.9999999999999996</v>
      </c>
      <c r="G7" s="32" t="s">
        <v>29</v>
      </c>
      <c r="H7" s="35">
        <f>D30</f>
        <v>21.5</v>
      </c>
      <c r="I7" s="32"/>
    </row>
    <row r="8" spans="1:9" x14ac:dyDescent="0.25">
      <c r="A8" s="24" t="s">
        <v>0</v>
      </c>
      <c r="B8" s="23">
        <f>COUNT(A4:A7)</f>
        <v>4</v>
      </c>
      <c r="C8" s="25" t="s">
        <v>25</v>
      </c>
      <c r="D8" s="34">
        <f>SUM(D4:D7)</f>
        <v>10</v>
      </c>
      <c r="G8" s="32" t="s">
        <v>5</v>
      </c>
      <c r="H8" s="35">
        <f>D33</f>
        <v>8</v>
      </c>
      <c r="I8" s="32"/>
    </row>
    <row r="9" spans="1:9" x14ac:dyDescent="0.25">
      <c r="A9" s="18">
        <v>38756</v>
      </c>
      <c r="B9" s="17">
        <v>0.25</v>
      </c>
      <c r="C9" s="17">
        <v>0.33333333333333331</v>
      </c>
      <c r="D9" s="38">
        <f>(C9-B9)*24</f>
        <v>1.9999999999999996</v>
      </c>
      <c r="G9" s="32" t="s">
        <v>6</v>
      </c>
      <c r="H9" s="35">
        <f>D41</f>
        <v>24.75</v>
      </c>
      <c r="I9" s="32"/>
    </row>
    <row r="10" spans="1:9" x14ac:dyDescent="0.25">
      <c r="A10" s="18">
        <v>38757</v>
      </c>
      <c r="B10" s="17">
        <v>0.25</v>
      </c>
      <c r="C10" s="17">
        <v>0.33333333333333331</v>
      </c>
      <c r="D10" s="38">
        <f>(C10-B10)*24</f>
        <v>1.9999999999999996</v>
      </c>
      <c r="G10" s="32" t="s">
        <v>7</v>
      </c>
      <c r="H10" s="35">
        <f>D46</f>
        <v>15.749999999999996</v>
      </c>
      <c r="I10" s="32"/>
    </row>
    <row r="11" spans="1:9" x14ac:dyDescent="0.25">
      <c r="A11" s="18">
        <v>38768</v>
      </c>
      <c r="B11" s="17">
        <v>0.25</v>
      </c>
      <c r="C11" s="17">
        <v>0.33333333333333331</v>
      </c>
      <c r="D11" s="38">
        <f>(C11-B11)*24</f>
        <v>1.9999999999999996</v>
      </c>
      <c r="G11" s="32" t="s">
        <v>8</v>
      </c>
      <c r="H11" s="35">
        <f>D49</f>
        <v>6.9999999999999991</v>
      </c>
      <c r="I11" s="32"/>
    </row>
    <row r="12" spans="1:9" x14ac:dyDescent="0.25">
      <c r="A12" s="24" t="s">
        <v>1</v>
      </c>
      <c r="B12" s="23">
        <f>COUNT(A9:A11)</f>
        <v>3</v>
      </c>
      <c r="C12" s="25" t="s">
        <v>25</v>
      </c>
      <c r="D12" s="34">
        <f>SUM(D9:D11)</f>
        <v>5.9999999999999982</v>
      </c>
      <c r="G12" s="32" t="s">
        <v>9</v>
      </c>
      <c r="H12" s="35">
        <v>16</v>
      </c>
      <c r="I12" s="32"/>
    </row>
    <row r="13" spans="1:9" s="20" customFormat="1" x14ac:dyDescent="0.25">
      <c r="A13" s="18">
        <v>38780</v>
      </c>
      <c r="B13" s="17">
        <v>0.3125</v>
      </c>
      <c r="C13" s="17">
        <v>0.32291666666666669</v>
      </c>
      <c r="D13" s="38">
        <f>(C13-B13)*24</f>
        <v>0.25000000000000044</v>
      </c>
      <c r="F13" s="76"/>
      <c r="G13" s="32" t="s">
        <v>10</v>
      </c>
      <c r="H13" s="35">
        <v>19</v>
      </c>
      <c r="I13" s="32"/>
    </row>
    <row r="14" spans="1:9" s="20" customFormat="1" x14ac:dyDescent="0.25">
      <c r="A14" s="18">
        <v>38783</v>
      </c>
      <c r="B14" s="17">
        <v>0.25</v>
      </c>
      <c r="C14" s="17">
        <v>0.33333333333333331</v>
      </c>
      <c r="D14" s="38">
        <f>(C14-B14)*24</f>
        <v>1.9999999999999996</v>
      </c>
      <c r="F14" s="76"/>
      <c r="G14" s="32" t="s">
        <v>11</v>
      </c>
      <c r="H14" s="35">
        <f>D68</f>
        <v>9.4999999999999982</v>
      </c>
      <c r="I14" s="32"/>
    </row>
    <row r="15" spans="1:9" s="20" customFormat="1" x14ac:dyDescent="0.25">
      <c r="A15" s="57">
        <v>38784</v>
      </c>
      <c r="B15" s="58">
        <v>0.25</v>
      </c>
      <c r="C15" s="58">
        <v>0.33333333333333331</v>
      </c>
      <c r="D15" s="59">
        <f>(C15-B15)*24</f>
        <v>1.9999999999999996</v>
      </c>
      <c r="E15" s="60" t="s">
        <v>38</v>
      </c>
      <c r="F15" s="76"/>
      <c r="G15" s="21" t="s">
        <v>30</v>
      </c>
      <c r="H15" s="36">
        <f>SUM(H3:H14)</f>
        <v>159.5</v>
      </c>
      <c r="I15" s="21"/>
    </row>
    <row r="16" spans="1:9" s="20" customFormat="1" x14ac:dyDescent="0.25">
      <c r="A16" s="24" t="s">
        <v>2</v>
      </c>
      <c r="B16" s="23">
        <f>COUNT(A14:A15)</f>
        <v>2</v>
      </c>
      <c r="C16" s="27" t="s">
        <v>25</v>
      </c>
      <c r="D16" s="34">
        <f>SUM(D14:D15)</f>
        <v>3.9999999999999991</v>
      </c>
      <c r="F16" s="76"/>
    </row>
    <row r="17" spans="1:11" s="20" customFormat="1" x14ac:dyDescent="0.25">
      <c r="A17" s="18">
        <v>38813</v>
      </c>
      <c r="B17" s="17">
        <v>0.29166666666666669</v>
      </c>
      <c r="C17" s="17">
        <v>0.33333333333333331</v>
      </c>
      <c r="D17" s="38">
        <f t="shared" ref="D17:D23" si="0">(C17-B17)*24</f>
        <v>0.99999999999999911</v>
      </c>
      <c r="F17" s="76"/>
      <c r="G17" s="1"/>
      <c r="H17" s="1"/>
      <c r="I17" s="1"/>
    </row>
    <row r="18" spans="1:11" x14ac:dyDescent="0.25">
      <c r="A18" s="18">
        <v>38822</v>
      </c>
      <c r="B18" s="17">
        <v>0.625</v>
      </c>
      <c r="C18" s="17">
        <v>0.77083333333333337</v>
      </c>
      <c r="D18" s="38">
        <f t="shared" si="0"/>
        <v>3.5000000000000009</v>
      </c>
    </row>
    <row r="19" spans="1:11" x14ac:dyDescent="0.25">
      <c r="A19" s="18">
        <v>38824</v>
      </c>
      <c r="B19" s="17">
        <v>0.54166666666666663</v>
      </c>
      <c r="C19" s="17">
        <v>0.64583333333333337</v>
      </c>
      <c r="D19" s="38">
        <f t="shared" si="0"/>
        <v>2.5000000000000018</v>
      </c>
      <c r="G19" s="64"/>
    </row>
    <row r="20" spans="1:11" x14ac:dyDescent="0.25">
      <c r="A20" s="45">
        <v>38828</v>
      </c>
      <c r="B20" s="17">
        <v>0.66666666666666663</v>
      </c>
      <c r="C20" s="17">
        <v>0.70833333333333337</v>
      </c>
      <c r="D20" s="38">
        <f t="shared" si="0"/>
        <v>1.0000000000000018</v>
      </c>
      <c r="G20" s="64"/>
    </row>
    <row r="21" spans="1:11" x14ac:dyDescent="0.25">
      <c r="A21" s="1471">
        <v>38831</v>
      </c>
      <c r="B21" s="17">
        <v>0.66666666666666663</v>
      </c>
      <c r="C21" s="17">
        <v>0.79166666666666663</v>
      </c>
      <c r="D21" s="38">
        <f t="shared" si="0"/>
        <v>3</v>
      </c>
      <c r="G21" s="64"/>
    </row>
    <row r="22" spans="1:11" x14ac:dyDescent="0.25">
      <c r="A22" s="1471"/>
      <c r="B22" s="17">
        <v>0.83333333333333337</v>
      </c>
      <c r="C22" s="17">
        <v>0.875</v>
      </c>
      <c r="D22" s="38">
        <f t="shared" si="0"/>
        <v>0.99999999999999911</v>
      </c>
      <c r="G22" s="64"/>
    </row>
    <row r="23" spans="1:11" x14ac:dyDescent="0.25">
      <c r="A23" s="57">
        <v>38832</v>
      </c>
      <c r="B23" s="58">
        <v>0.54166666666666663</v>
      </c>
      <c r="C23" s="58">
        <v>0.79166666666666663</v>
      </c>
      <c r="D23" s="59">
        <f t="shared" si="0"/>
        <v>6</v>
      </c>
      <c r="E23" s="60" t="s">
        <v>39</v>
      </c>
      <c r="G23" s="64"/>
    </row>
    <row r="24" spans="1:11" x14ac:dyDescent="0.25">
      <c r="A24" s="24" t="s">
        <v>3</v>
      </c>
      <c r="B24" s="23">
        <f>COUNT(A17:A23)</f>
        <v>6</v>
      </c>
      <c r="C24" s="27" t="s">
        <v>25</v>
      </c>
      <c r="D24" s="34">
        <f>SUM(D17:D23)</f>
        <v>18.000000000000004</v>
      </c>
      <c r="G24" s="65" t="s">
        <v>41</v>
      </c>
    </row>
    <row r="25" spans="1:11" x14ac:dyDescent="0.25">
      <c r="A25" s="18">
        <v>38861</v>
      </c>
      <c r="B25" s="17">
        <v>0.66666666666666663</v>
      </c>
      <c r="C25" s="17">
        <v>0.75</v>
      </c>
      <c r="D25" s="38">
        <f>(C25-B25)*24</f>
        <v>2.0000000000000009</v>
      </c>
      <c r="G25" s="65" t="s">
        <v>41</v>
      </c>
    </row>
    <row r="26" spans="1:11" x14ac:dyDescent="0.25">
      <c r="A26" s="18">
        <v>38862</v>
      </c>
      <c r="B26" s="17">
        <v>0.54166666666666663</v>
      </c>
      <c r="C26" s="17">
        <v>0.78125</v>
      </c>
      <c r="D26" s="38">
        <f>(C26-B26)*24</f>
        <v>5.7500000000000009</v>
      </c>
    </row>
    <row r="27" spans="1:11" x14ac:dyDescent="0.25">
      <c r="A27" s="18">
        <v>38863</v>
      </c>
      <c r="B27" s="17">
        <v>0.52083333333333337</v>
      </c>
      <c r="C27" s="17">
        <v>0.72916666666666663</v>
      </c>
      <c r="D27" s="38">
        <f>(C27-B27)*24</f>
        <v>4.9999999999999982</v>
      </c>
    </row>
    <row r="28" spans="1:11" x14ac:dyDescent="0.25">
      <c r="A28" s="57">
        <v>38867</v>
      </c>
      <c r="B28" s="58">
        <v>0.58333333333333337</v>
      </c>
      <c r="C28" s="58">
        <v>0.78125</v>
      </c>
      <c r="D28" s="59">
        <f>(C28-B28)*24</f>
        <v>4.7499999999999991</v>
      </c>
      <c r="E28" s="60" t="s">
        <v>40</v>
      </c>
    </row>
    <row r="29" spans="1:11" x14ac:dyDescent="0.25">
      <c r="A29" s="18">
        <v>38868</v>
      </c>
      <c r="B29" s="17">
        <v>0.58333333333333337</v>
      </c>
      <c r="C29" s="17">
        <v>0.75</v>
      </c>
      <c r="D29" s="38">
        <f>(C29-B29)*24</f>
        <v>3.9999999999999991</v>
      </c>
      <c r="G29" s="53"/>
      <c r="H29" s="66"/>
      <c r="I29" s="66"/>
      <c r="J29" s="66"/>
      <c r="K29" s="67"/>
    </row>
    <row r="30" spans="1:11" x14ac:dyDescent="0.25">
      <c r="A30" s="24" t="s">
        <v>4</v>
      </c>
      <c r="B30" s="23">
        <f>COUNT(A24:A29)</f>
        <v>5</v>
      </c>
      <c r="C30" s="27" t="s">
        <v>25</v>
      </c>
      <c r="D30" s="34">
        <f>SUM(D25:D29)</f>
        <v>21.5</v>
      </c>
      <c r="G30" s="53"/>
      <c r="H30" s="66"/>
      <c r="I30" s="66"/>
      <c r="J30" s="66"/>
      <c r="K30" s="67"/>
    </row>
    <row r="31" spans="1:11" x14ac:dyDescent="0.25">
      <c r="A31" s="72">
        <v>38888</v>
      </c>
      <c r="B31" s="73">
        <v>0.60416666666666663</v>
      </c>
      <c r="C31" s="73">
        <v>0.75</v>
      </c>
      <c r="D31" s="38">
        <f>(C31-B31)*24</f>
        <v>3.5000000000000009</v>
      </c>
      <c r="G31" s="53"/>
      <c r="H31" s="66"/>
      <c r="I31" s="66"/>
      <c r="J31" s="66"/>
      <c r="K31" s="67"/>
    </row>
    <row r="32" spans="1:11" x14ac:dyDescent="0.25">
      <c r="A32" s="57">
        <v>38890</v>
      </c>
      <c r="B32" s="58">
        <v>0.58333333333333337</v>
      </c>
      <c r="C32" s="58">
        <v>0.77083333333333337</v>
      </c>
      <c r="D32" s="59">
        <f>(C32-B32)*24</f>
        <v>4.5</v>
      </c>
      <c r="E32" s="60" t="s">
        <v>39</v>
      </c>
      <c r="G32" s="68"/>
      <c r="H32" s="69"/>
      <c r="I32" s="69"/>
      <c r="J32" s="66"/>
      <c r="K32" s="67"/>
    </row>
    <row r="33" spans="1:12" x14ac:dyDescent="0.25">
      <c r="A33" s="24" t="s">
        <v>5</v>
      </c>
      <c r="B33" s="23">
        <f>COUNT(A31:A32)</f>
        <v>2</v>
      </c>
      <c r="C33" s="27" t="s">
        <v>25</v>
      </c>
      <c r="D33" s="34">
        <f>SUM(D31:D32)</f>
        <v>8</v>
      </c>
      <c r="G33" s="74"/>
      <c r="H33" s="66"/>
      <c r="I33" s="66"/>
      <c r="J33" s="66"/>
      <c r="K33" s="67"/>
      <c r="L33"/>
    </row>
    <row r="34" spans="1:12" x14ac:dyDescent="0.25">
      <c r="A34" s="80">
        <v>38910</v>
      </c>
      <c r="B34" s="73">
        <v>0.60416666666666663</v>
      </c>
      <c r="C34" s="73">
        <v>0.77083333333333337</v>
      </c>
      <c r="D34" s="38">
        <f>(C34-B34)*24</f>
        <v>4.0000000000000018</v>
      </c>
      <c r="E34" s="79"/>
      <c r="F34" s="77"/>
      <c r="G34" s="74"/>
      <c r="H34" s="66"/>
      <c r="I34" s="66"/>
      <c r="J34" s="66"/>
      <c r="K34" s="67"/>
    </row>
    <row r="35" spans="1:12" x14ac:dyDescent="0.25">
      <c r="A35" s="80">
        <v>38911</v>
      </c>
      <c r="B35" s="73">
        <v>0.54166666666666663</v>
      </c>
      <c r="C35" s="73">
        <v>0.75</v>
      </c>
      <c r="D35" s="38">
        <f t="shared" ref="D35:D45" si="1">(C35-B35)*24</f>
        <v>5.0000000000000009</v>
      </c>
      <c r="G35" s="68"/>
      <c r="H35" s="69"/>
      <c r="I35" s="69"/>
      <c r="J35" s="49"/>
      <c r="K35" s="71"/>
    </row>
    <row r="36" spans="1:12" x14ac:dyDescent="0.25">
      <c r="A36" s="80">
        <v>38916</v>
      </c>
      <c r="B36" s="73">
        <v>0.58333333333333337</v>
      </c>
      <c r="C36" s="73">
        <v>0.78125</v>
      </c>
      <c r="D36" s="38">
        <f t="shared" si="1"/>
        <v>4.7499999999999991</v>
      </c>
      <c r="G36" s="68"/>
      <c r="H36" s="69"/>
      <c r="I36" s="69"/>
      <c r="J36" s="49"/>
      <c r="K36" s="71"/>
    </row>
    <row r="37" spans="1:12" x14ac:dyDescent="0.25">
      <c r="A37" s="80">
        <v>38917</v>
      </c>
      <c r="B37" s="73">
        <v>0.58333333333333337</v>
      </c>
      <c r="C37" s="73">
        <v>0.65625</v>
      </c>
      <c r="D37" s="38">
        <f t="shared" si="1"/>
        <v>1.7499999999999991</v>
      </c>
      <c r="G37" s="68"/>
      <c r="H37" s="69"/>
      <c r="I37" s="69"/>
      <c r="J37" s="49"/>
      <c r="K37" s="71"/>
    </row>
    <row r="38" spans="1:12" x14ac:dyDescent="0.25">
      <c r="A38" s="80">
        <v>38925</v>
      </c>
      <c r="B38" s="73">
        <v>0.58333333333333337</v>
      </c>
      <c r="C38" s="73">
        <v>0.64583333333333337</v>
      </c>
      <c r="D38" s="38">
        <f t="shared" si="1"/>
        <v>1.5</v>
      </c>
      <c r="G38" s="68"/>
      <c r="H38" s="69"/>
      <c r="I38" s="69"/>
      <c r="J38" s="49"/>
      <c r="K38" s="71"/>
    </row>
    <row r="39" spans="1:12" x14ac:dyDescent="0.25">
      <c r="A39" s="80">
        <v>38926</v>
      </c>
      <c r="B39" s="73">
        <v>0.58333333333333337</v>
      </c>
      <c r="C39" s="73">
        <v>0.72916666666666663</v>
      </c>
      <c r="D39" s="38">
        <f t="shared" si="1"/>
        <v>3.4999999999999982</v>
      </c>
      <c r="G39" s="68"/>
      <c r="H39" s="69"/>
      <c r="I39" s="69"/>
      <c r="J39" s="49"/>
      <c r="K39" s="70"/>
    </row>
    <row r="40" spans="1:12" x14ac:dyDescent="0.25">
      <c r="A40" s="81">
        <v>38929</v>
      </c>
      <c r="B40" s="82">
        <v>0.58333333333333337</v>
      </c>
      <c r="C40" s="82">
        <v>0.76041666666666663</v>
      </c>
      <c r="D40" s="59">
        <f t="shared" si="1"/>
        <v>4.2499999999999982</v>
      </c>
      <c r="E40" s="60" t="s">
        <v>42</v>
      </c>
      <c r="G40" s="70"/>
      <c r="H40" s="70"/>
      <c r="I40" s="70"/>
      <c r="J40" s="71"/>
      <c r="K40" s="71"/>
    </row>
    <row r="41" spans="1:12" x14ac:dyDescent="0.25">
      <c r="A41" s="24" t="s">
        <v>6</v>
      </c>
      <c r="B41" s="23">
        <f>COUNT(A34:A4328)</f>
        <v>29</v>
      </c>
      <c r="C41" s="27" t="s">
        <v>25</v>
      </c>
      <c r="D41" s="34">
        <f>SUM(D34:D40)</f>
        <v>24.75</v>
      </c>
      <c r="F41" s="76"/>
      <c r="G41" s="20"/>
      <c r="H41" s="20"/>
      <c r="I41" s="20"/>
      <c r="J41" s="20"/>
      <c r="K41" s="20"/>
      <c r="L41" s="20"/>
    </row>
    <row r="42" spans="1:12" x14ac:dyDescent="0.25">
      <c r="A42" s="18">
        <v>38930</v>
      </c>
      <c r="B42" s="17">
        <v>0.58333333333333337</v>
      </c>
      <c r="C42" s="17">
        <v>0.76041666666666663</v>
      </c>
      <c r="D42" s="38">
        <f t="shared" si="1"/>
        <v>4.2499999999999982</v>
      </c>
      <c r="F42" s="76"/>
      <c r="G42" s="20"/>
    </row>
    <row r="43" spans="1:12" x14ac:dyDescent="0.25">
      <c r="A43" s="57">
        <v>38931</v>
      </c>
      <c r="B43" s="58">
        <v>0.54166666666666663</v>
      </c>
      <c r="C43" s="58">
        <v>0.76041666666666663</v>
      </c>
      <c r="D43" s="59">
        <f t="shared" si="1"/>
        <v>5.25</v>
      </c>
      <c r="E43" s="60" t="s">
        <v>39</v>
      </c>
      <c r="F43" s="76"/>
      <c r="G43" s="20"/>
    </row>
    <row r="44" spans="1:12" x14ac:dyDescent="0.25">
      <c r="A44" s="18">
        <v>38932</v>
      </c>
      <c r="B44" s="17">
        <v>0.58333333333333337</v>
      </c>
      <c r="C44" s="17">
        <v>0.73958333333333337</v>
      </c>
      <c r="D44" s="38">
        <f t="shared" si="1"/>
        <v>3.75</v>
      </c>
      <c r="F44" s="76"/>
      <c r="G44" s="20"/>
    </row>
    <row r="45" spans="1:12" x14ac:dyDescent="0.25">
      <c r="A45" s="18">
        <v>38958</v>
      </c>
      <c r="B45" s="17">
        <v>0.625</v>
      </c>
      <c r="C45" s="17">
        <v>0.72916666666666663</v>
      </c>
      <c r="D45" s="38">
        <f t="shared" si="1"/>
        <v>2.4999999999999991</v>
      </c>
      <c r="F45" s="76"/>
      <c r="G45" s="20"/>
    </row>
    <row r="46" spans="1:12" x14ac:dyDescent="0.25">
      <c r="A46" s="24" t="s">
        <v>7</v>
      </c>
      <c r="B46" s="23">
        <f>COUNT(#REF!)</f>
        <v>0</v>
      </c>
      <c r="C46" s="27" t="s">
        <v>25</v>
      </c>
      <c r="D46" s="34">
        <f>SUM(D42:D45)</f>
        <v>15.749999999999996</v>
      </c>
    </row>
    <row r="47" spans="1:12" s="20" customFormat="1" x14ac:dyDescent="0.25">
      <c r="A47" s="18">
        <v>38978</v>
      </c>
      <c r="B47" s="17">
        <v>0.625</v>
      </c>
      <c r="C47" s="17">
        <v>0.75</v>
      </c>
      <c r="D47" s="38">
        <f>(C47-B47)*24</f>
        <v>3</v>
      </c>
      <c r="F47" s="75"/>
      <c r="G47" s="1"/>
    </row>
    <row r="48" spans="1:12" s="20" customFormat="1" x14ac:dyDescent="0.25">
      <c r="A48" s="57">
        <v>38979</v>
      </c>
      <c r="B48" s="58">
        <v>0.5625</v>
      </c>
      <c r="C48" s="58">
        <v>0.72916666666666663</v>
      </c>
      <c r="D48" s="59">
        <f>(C48-B48)*24</f>
        <v>3.9999999999999991</v>
      </c>
      <c r="E48" s="60" t="s">
        <v>39</v>
      </c>
      <c r="F48" s="75"/>
      <c r="G48" s="1"/>
    </row>
    <row r="49" spans="1:13" s="20" customFormat="1" x14ac:dyDescent="0.25">
      <c r="A49" s="24" t="s">
        <v>8</v>
      </c>
      <c r="B49" s="23">
        <f>COUNT(A47:A48)</f>
        <v>2</v>
      </c>
      <c r="C49" s="31" t="s">
        <v>25</v>
      </c>
      <c r="D49" s="34">
        <f>SUM(D47:D48)</f>
        <v>6.9999999999999991</v>
      </c>
      <c r="F49" s="75"/>
      <c r="J49" s="1"/>
      <c r="K49" s="1"/>
      <c r="L49" s="1"/>
    </row>
    <row r="50" spans="1:13" x14ac:dyDescent="0.25">
      <c r="A50" s="41">
        <v>38993</v>
      </c>
      <c r="B50" s="17">
        <v>0.625</v>
      </c>
      <c r="C50" s="17">
        <v>0.85416666666666663</v>
      </c>
      <c r="D50" s="38">
        <f>(C50-B50)*24</f>
        <v>5.4999999999999991</v>
      </c>
      <c r="F50" s="20"/>
      <c r="G50" s="55"/>
      <c r="H50" s="53"/>
      <c r="I50" s="53"/>
      <c r="J50" s="53"/>
      <c r="K50" s="53"/>
      <c r="L50" s="53"/>
      <c r="M50" s="53"/>
    </row>
    <row r="51" spans="1:13" x14ac:dyDescent="0.25">
      <c r="A51" s="19">
        <v>38994</v>
      </c>
      <c r="B51" s="17">
        <v>0.58333333333333337</v>
      </c>
      <c r="C51" s="17">
        <v>0.75</v>
      </c>
      <c r="D51" s="38">
        <f>(C51-B51)*24</f>
        <v>3.9999999999999991</v>
      </c>
      <c r="F51" s="1"/>
      <c r="G51" s="91"/>
      <c r="H51" s="92"/>
      <c r="I51" s="91"/>
      <c r="J51" s="92"/>
      <c r="K51" s="91"/>
      <c r="L51" s="93"/>
      <c r="M51" s="53"/>
    </row>
    <row r="52" spans="1:13" x14ac:dyDescent="0.25">
      <c r="A52" s="78">
        <v>38995</v>
      </c>
      <c r="B52" s="58">
        <v>0.54166666666666663</v>
      </c>
      <c r="C52" s="58">
        <v>0.73958333333333337</v>
      </c>
      <c r="D52" s="59">
        <f>(C52-B52)*24</f>
        <v>4.7500000000000018</v>
      </c>
      <c r="E52" s="60" t="s">
        <v>39</v>
      </c>
      <c r="F52" s="1"/>
      <c r="G52" s="91"/>
      <c r="H52" s="94"/>
      <c r="I52" s="91"/>
      <c r="J52" s="95"/>
      <c r="K52" s="91"/>
      <c r="L52" s="67"/>
      <c r="M52" s="53"/>
    </row>
    <row r="53" spans="1:13" x14ac:dyDescent="0.25">
      <c r="A53" s="19">
        <v>39015</v>
      </c>
      <c r="B53" s="17">
        <v>0.27083333333333331</v>
      </c>
      <c r="C53" s="17">
        <v>0.34375</v>
      </c>
      <c r="D53" s="38">
        <f>(C53-B53)*24</f>
        <v>1.7500000000000004</v>
      </c>
      <c r="F53" s="1"/>
      <c r="G53" s="91"/>
      <c r="H53" s="94"/>
      <c r="I53" s="91"/>
      <c r="J53" s="95"/>
      <c r="K53" s="91"/>
      <c r="L53" s="67"/>
      <c r="M53" s="53"/>
    </row>
    <row r="54" spans="1:13" x14ac:dyDescent="0.25">
      <c r="A54" s="24" t="s">
        <v>9</v>
      </c>
      <c r="B54" s="23">
        <f>COUNT(A50:A53)</f>
        <v>4</v>
      </c>
      <c r="C54" s="27" t="s">
        <v>25</v>
      </c>
      <c r="D54" s="34">
        <f>SUM(D50:D53)</f>
        <v>16</v>
      </c>
      <c r="F54" s="83"/>
      <c r="G54" s="91"/>
      <c r="H54" s="94"/>
      <c r="I54" s="91"/>
      <c r="J54" s="95"/>
      <c r="K54" s="91"/>
      <c r="L54" s="67"/>
      <c r="M54" s="53"/>
    </row>
    <row r="55" spans="1:13" s="20" customFormat="1" x14ac:dyDescent="0.25">
      <c r="A55" s="85">
        <v>39024</v>
      </c>
      <c r="B55" s="87">
        <v>0.25</v>
      </c>
      <c r="C55" s="87">
        <v>0.33333333333333331</v>
      </c>
      <c r="D55" s="38">
        <f t="shared" ref="D55:D62" si="2">(C55-B55)*24</f>
        <v>1.9999999999999996</v>
      </c>
      <c r="F55" s="84"/>
      <c r="G55" s="91"/>
      <c r="H55" s="94"/>
      <c r="I55" s="91"/>
      <c r="J55" s="95"/>
      <c r="K55" s="91"/>
      <c r="L55" s="67"/>
      <c r="M55" s="55"/>
    </row>
    <row r="56" spans="1:13" x14ac:dyDescent="0.25">
      <c r="A56" s="86">
        <v>39024</v>
      </c>
      <c r="B56" s="88">
        <v>0.75</v>
      </c>
      <c r="C56" s="88">
        <v>0.88541666666666663</v>
      </c>
      <c r="D56" s="38">
        <f t="shared" si="2"/>
        <v>3.2499999999999991</v>
      </c>
      <c r="F56" s="84"/>
      <c r="G56" s="91"/>
      <c r="H56" s="96"/>
      <c r="I56" s="91"/>
      <c r="J56" s="91"/>
      <c r="K56" s="91"/>
      <c r="L56" s="91"/>
      <c r="M56" s="53"/>
    </row>
    <row r="57" spans="1:13" x14ac:dyDescent="0.25">
      <c r="A57" s="86">
        <v>39025</v>
      </c>
      <c r="B57" s="88">
        <v>0.29166666666666669</v>
      </c>
      <c r="C57" s="88">
        <v>0.375</v>
      </c>
      <c r="D57" s="38">
        <f t="shared" si="2"/>
        <v>1.9999999999999996</v>
      </c>
      <c r="F57" s="84"/>
      <c r="G57" s="91"/>
      <c r="H57" s="91"/>
      <c r="I57" s="91"/>
      <c r="J57" s="91"/>
      <c r="K57" s="91"/>
      <c r="L57" s="91"/>
      <c r="M57" s="53"/>
    </row>
    <row r="58" spans="1:13" x14ac:dyDescent="0.25">
      <c r="A58" s="86">
        <v>39026</v>
      </c>
      <c r="B58" s="88">
        <v>0.3125</v>
      </c>
      <c r="C58" s="88">
        <v>0.36458333333333331</v>
      </c>
      <c r="D58" s="38">
        <f t="shared" si="2"/>
        <v>1.2499999999999996</v>
      </c>
      <c r="F58" s="84"/>
      <c r="G58" s="79"/>
      <c r="H58" s="91"/>
      <c r="I58" s="91"/>
      <c r="J58" s="91"/>
      <c r="K58" s="91"/>
      <c r="L58" s="91"/>
      <c r="M58" s="53"/>
    </row>
    <row r="59" spans="1:13" x14ac:dyDescent="0.25">
      <c r="A59" s="86">
        <v>39027</v>
      </c>
      <c r="B59" s="88">
        <v>0.27083333333333331</v>
      </c>
      <c r="C59" s="88">
        <v>0.33333333333333331</v>
      </c>
      <c r="D59" s="38">
        <f t="shared" si="2"/>
        <v>1.5</v>
      </c>
      <c r="F59" s="84"/>
      <c r="G59" s="79"/>
      <c r="H59" s="91"/>
      <c r="I59" s="91"/>
      <c r="J59" s="91"/>
      <c r="K59" s="91"/>
      <c r="L59" s="91"/>
      <c r="M59" s="53"/>
    </row>
    <row r="60" spans="1:13" x14ac:dyDescent="0.25">
      <c r="A60" s="86">
        <v>39041</v>
      </c>
      <c r="B60" s="88">
        <v>0.75</v>
      </c>
      <c r="C60" s="88">
        <v>0.8125</v>
      </c>
      <c r="D60" s="38">
        <f t="shared" si="2"/>
        <v>1.5</v>
      </c>
      <c r="F60" s="84"/>
      <c r="G60" s="79"/>
      <c r="H60" s="91"/>
      <c r="I60" s="91"/>
      <c r="J60" s="91"/>
      <c r="K60" s="91"/>
      <c r="L60" s="91"/>
      <c r="M60" s="53"/>
    </row>
    <row r="61" spans="1:13" x14ac:dyDescent="0.25">
      <c r="A61" s="86">
        <v>39042</v>
      </c>
      <c r="B61" s="88">
        <v>0.27083333333333331</v>
      </c>
      <c r="C61" s="88">
        <v>0.46875</v>
      </c>
      <c r="D61" s="38">
        <f t="shared" si="2"/>
        <v>4.75</v>
      </c>
      <c r="F61" s="84"/>
      <c r="G61" s="91"/>
      <c r="H61" s="91"/>
      <c r="I61" s="91"/>
      <c r="J61" s="91"/>
      <c r="K61" s="91"/>
      <c r="L61" s="91"/>
      <c r="M61" s="53"/>
    </row>
    <row r="62" spans="1:13" s="20" customFormat="1" x14ac:dyDescent="0.25">
      <c r="A62" s="89">
        <v>39042</v>
      </c>
      <c r="B62" s="90">
        <v>0.70833333333333337</v>
      </c>
      <c r="C62" s="90">
        <v>0.82291666666666663</v>
      </c>
      <c r="D62" s="59">
        <f t="shared" si="2"/>
        <v>2.7499999999999982</v>
      </c>
      <c r="E62" s="60" t="s">
        <v>40</v>
      </c>
      <c r="F62" s="84"/>
      <c r="G62" s="91"/>
      <c r="H62" s="91"/>
      <c r="I62" s="91"/>
      <c r="J62" s="91"/>
      <c r="K62" s="91"/>
      <c r="L62" s="91"/>
      <c r="M62" s="55"/>
    </row>
    <row r="63" spans="1:13" x14ac:dyDescent="0.25">
      <c r="A63" s="24" t="s">
        <v>10</v>
      </c>
      <c r="B63" s="23">
        <f>COUNT(A55:A62)</f>
        <v>8</v>
      </c>
      <c r="C63" s="27" t="s">
        <v>25</v>
      </c>
      <c r="D63" s="34">
        <f>SUM(D55:D62)</f>
        <v>19</v>
      </c>
      <c r="F63" s="79"/>
      <c r="G63" s="91"/>
      <c r="H63" s="91"/>
      <c r="I63" s="91"/>
      <c r="J63" s="91"/>
      <c r="K63" s="91"/>
      <c r="L63" s="91"/>
      <c r="M63" s="53"/>
    </row>
    <row r="64" spans="1:13" x14ac:dyDescent="0.25">
      <c r="A64" s="85">
        <v>39056</v>
      </c>
      <c r="B64" s="17">
        <v>0.25</v>
      </c>
      <c r="C64" s="17">
        <v>0.33333333333333331</v>
      </c>
      <c r="D64" s="38">
        <f>(C64-B64)*24</f>
        <v>1.9999999999999996</v>
      </c>
      <c r="G64" s="91"/>
      <c r="H64" s="91"/>
      <c r="I64" s="91"/>
      <c r="J64" s="91"/>
      <c r="K64" s="91"/>
      <c r="L64" s="91"/>
      <c r="M64" s="53"/>
    </row>
    <row r="65" spans="1:13" x14ac:dyDescent="0.25">
      <c r="A65" s="85">
        <v>39057</v>
      </c>
      <c r="B65" s="17">
        <v>0.25</v>
      </c>
      <c r="C65" s="17">
        <v>0.33333333333333331</v>
      </c>
      <c r="D65" s="38">
        <f>(C65-B65)*24</f>
        <v>1.9999999999999996</v>
      </c>
      <c r="G65" s="91"/>
      <c r="H65" s="91"/>
      <c r="I65" s="91"/>
      <c r="J65" s="91"/>
      <c r="K65" s="91"/>
      <c r="L65" s="91"/>
      <c r="M65" s="53"/>
    </row>
    <row r="66" spans="1:13" x14ac:dyDescent="0.25">
      <c r="A66" s="97">
        <v>39059</v>
      </c>
      <c r="B66" s="58">
        <v>0.25</v>
      </c>
      <c r="C66" s="58">
        <v>0.33333333333333331</v>
      </c>
      <c r="D66" s="59">
        <f>(C66-B66)*24</f>
        <v>1.9999999999999996</v>
      </c>
      <c r="E66" s="60" t="s">
        <v>43</v>
      </c>
      <c r="G66" s="91"/>
      <c r="H66" s="91"/>
      <c r="I66" s="91"/>
      <c r="J66" s="91"/>
      <c r="K66" s="91"/>
      <c r="L66" s="91"/>
      <c r="M66" s="53"/>
    </row>
    <row r="67" spans="1:13" x14ac:dyDescent="0.25">
      <c r="A67" s="85">
        <v>39060</v>
      </c>
      <c r="B67" s="17">
        <v>0.25</v>
      </c>
      <c r="C67" s="17">
        <v>0.39583333333333331</v>
      </c>
      <c r="D67" s="38">
        <f>(C67-B67)*24</f>
        <v>3.4999999999999996</v>
      </c>
      <c r="G67" s="91"/>
      <c r="H67" s="91"/>
      <c r="I67" s="91"/>
      <c r="J67" s="91"/>
      <c r="K67" s="91"/>
      <c r="L67" s="91"/>
      <c r="M67" s="53"/>
    </row>
    <row r="68" spans="1:13" x14ac:dyDescent="0.25">
      <c r="A68" s="24" t="s">
        <v>11</v>
      </c>
      <c r="B68" s="23">
        <f>COUNT(A64:A67)</f>
        <v>4</v>
      </c>
      <c r="C68" s="28" t="s">
        <v>25</v>
      </c>
      <c r="D68" s="34">
        <f>SUM(D64:D67)</f>
        <v>9.4999999999999982</v>
      </c>
      <c r="G68" s="53"/>
      <c r="H68" s="53"/>
      <c r="I68" s="53"/>
      <c r="J68" s="53"/>
      <c r="K68" s="53"/>
      <c r="L68" s="53"/>
      <c r="M68" s="53"/>
    </row>
    <row r="69" spans="1:13" x14ac:dyDescent="0.25">
      <c r="A69" s="13" t="s">
        <v>12</v>
      </c>
      <c r="B69" s="22">
        <f>B68+B63+B54+B49+B46+B41+B33+B30+B24+B16+B12+B8</f>
        <v>69</v>
      </c>
      <c r="C69" s="29" t="s">
        <v>25</v>
      </c>
      <c r="D69" s="39">
        <f>SUM(D68,D63,D54,D49,D46,D41,D33,D30,D24,D16,D12,D8)</f>
        <v>159.5</v>
      </c>
    </row>
    <row r="70" spans="1:13" ht="31.5" x14ac:dyDescent="0.25">
      <c r="A70" s="13" t="s">
        <v>17</v>
      </c>
      <c r="B70" s="42">
        <f>AVERAGE(B68,B63,B54,B49,B46,B41,B33,B30,B24,B16,B12,B8)</f>
        <v>5.75</v>
      </c>
      <c r="C70" s="30"/>
      <c r="D70" s="39">
        <f>AVERAGE(D68,D63,D54,D49,D46,D41,D33,D30,D24,D16,D12,D8)</f>
        <v>13.291666666666666</v>
      </c>
    </row>
  </sheetData>
  <sheetProtection sheet="1" objects="1" scenarios="1"/>
  <mergeCells count="6">
    <mergeCell ref="A21:A22"/>
    <mergeCell ref="A1:D1"/>
    <mergeCell ref="G1:I1"/>
    <mergeCell ref="A2:A3"/>
    <mergeCell ref="B2:C2"/>
    <mergeCell ref="D2:D3"/>
  </mergeCells>
  <phoneticPr fontId="3" type="noConversion"/>
  <pageMargins left="0.75" right="0.75" top="1" bottom="1" header="0.5" footer="0.5"/>
  <pageSetup orientation="portrait" horizontalDpi="300" verticalDpi="300" r:id="rId1"/>
  <headerFooter alignWithMargins="0">
    <oddFooter>&amp;RX  / loadmgmt / LOAD MGMT HOURS current to 1989.XLs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I77"/>
  <sheetViews>
    <sheetView workbookViewId="0">
      <selection sqref="A1:XFD1048576"/>
    </sheetView>
  </sheetViews>
  <sheetFormatPr defaultColWidth="9.7109375" defaultRowHeight="15.75" x14ac:dyDescent="0.25"/>
  <cols>
    <col min="1" max="1" width="18.140625" style="1" customWidth="1"/>
    <col min="2" max="2" width="16.140625" style="1" bestFit="1" customWidth="1"/>
    <col min="3" max="3" width="15.28515625" style="1" bestFit="1" customWidth="1"/>
    <col min="4" max="4" width="14.85546875" style="1" bestFit="1" customWidth="1"/>
    <col min="5" max="6" width="9.7109375" style="1"/>
    <col min="7" max="7" width="12.5703125" style="1" bestFit="1" customWidth="1"/>
    <col min="8" max="8" width="9.7109375" style="1"/>
    <col min="9" max="9" width="11" style="1" bestFit="1" customWidth="1"/>
    <col min="10" max="16384" width="9.7109375" style="1"/>
  </cols>
  <sheetData>
    <row r="1" spans="1:9" x14ac:dyDescent="0.25">
      <c r="A1" s="1453" t="s">
        <v>34</v>
      </c>
      <c r="B1" s="1453"/>
      <c r="C1" s="1453"/>
      <c r="D1" s="1453"/>
      <c r="G1" s="1460" t="s">
        <v>35</v>
      </c>
      <c r="H1" s="1461"/>
      <c r="I1" s="1462"/>
    </row>
    <row r="2" spans="1:9" x14ac:dyDescent="0.25">
      <c r="A2" s="1457" t="s">
        <v>20</v>
      </c>
      <c r="B2" s="1458" t="s">
        <v>21</v>
      </c>
      <c r="C2" s="1459"/>
      <c r="D2" s="1457" t="s">
        <v>22</v>
      </c>
      <c r="G2" s="33" t="s">
        <v>27</v>
      </c>
      <c r="H2" s="33" t="s">
        <v>28</v>
      </c>
      <c r="I2" s="33"/>
    </row>
    <row r="3" spans="1:9" x14ac:dyDescent="0.25">
      <c r="A3" s="1463"/>
      <c r="B3" s="16" t="s">
        <v>23</v>
      </c>
      <c r="C3" s="15" t="s">
        <v>24</v>
      </c>
      <c r="D3" s="1463"/>
      <c r="G3" s="32" t="s">
        <v>0</v>
      </c>
      <c r="H3" s="35">
        <f>D7</f>
        <v>6.5</v>
      </c>
      <c r="I3" s="32"/>
    </row>
    <row r="4" spans="1:9" x14ac:dyDescent="0.25">
      <c r="A4" s="18">
        <v>38370</v>
      </c>
      <c r="B4" s="17">
        <v>0.25</v>
      </c>
      <c r="C4" s="17">
        <v>0.33333333333333331</v>
      </c>
      <c r="D4" s="38">
        <f>(C4-B4)*24</f>
        <v>1.9999999999999996</v>
      </c>
      <c r="G4" s="32" t="s">
        <v>1</v>
      </c>
      <c r="H4" s="35">
        <f>D10</f>
        <v>4.5</v>
      </c>
      <c r="I4" s="32"/>
    </row>
    <row r="5" spans="1:9" x14ac:dyDescent="0.25">
      <c r="A5" s="18">
        <v>38371</v>
      </c>
      <c r="B5" s="17">
        <v>0.25</v>
      </c>
      <c r="C5" s="17">
        <v>0.34375</v>
      </c>
      <c r="D5" s="38">
        <f>(C5-B5)*24</f>
        <v>2.25</v>
      </c>
      <c r="G5" s="32" t="s">
        <v>2</v>
      </c>
      <c r="H5" s="35">
        <f>D15</f>
        <v>7.9999999999999982</v>
      </c>
      <c r="I5" s="32"/>
    </row>
    <row r="6" spans="1:9" x14ac:dyDescent="0.25">
      <c r="A6" s="61">
        <v>38376</v>
      </c>
      <c r="B6" s="62">
        <v>0.25</v>
      </c>
      <c r="C6" s="62">
        <v>0.34375</v>
      </c>
      <c r="D6" s="63">
        <f>(C6-B6)*24</f>
        <v>2.25</v>
      </c>
      <c r="G6" s="32" t="s">
        <v>3</v>
      </c>
      <c r="H6" s="35">
        <f>D23</f>
        <v>20.5</v>
      </c>
      <c r="I6" s="32"/>
    </row>
    <row r="7" spans="1:9" x14ac:dyDescent="0.25">
      <c r="A7" s="24" t="s">
        <v>0</v>
      </c>
      <c r="B7" s="23">
        <f>COUNT(A4:A6)</f>
        <v>3</v>
      </c>
      <c r="C7" s="25" t="s">
        <v>25</v>
      </c>
      <c r="D7" s="34">
        <f>SUM(D4:D6)</f>
        <v>6.5</v>
      </c>
      <c r="G7" s="32" t="s">
        <v>29</v>
      </c>
      <c r="H7" s="35">
        <f>D25</f>
        <v>4.2499999999999982</v>
      </c>
      <c r="I7" s="32"/>
    </row>
    <row r="8" spans="1:9" x14ac:dyDescent="0.25">
      <c r="A8" s="18">
        <v>38384</v>
      </c>
      <c r="B8" s="17">
        <v>0.25</v>
      </c>
      <c r="C8" s="17">
        <v>0.33333333333333331</v>
      </c>
      <c r="D8" s="38">
        <f>(C8-B8)*24</f>
        <v>1.9999999999999996</v>
      </c>
      <c r="G8" s="32" t="s">
        <v>5</v>
      </c>
      <c r="H8" s="35">
        <f>D32</f>
        <v>26.249999999999996</v>
      </c>
      <c r="I8" s="32"/>
    </row>
    <row r="9" spans="1:9" x14ac:dyDescent="0.25">
      <c r="A9" s="18">
        <v>38385</v>
      </c>
      <c r="B9" s="17">
        <v>0.25</v>
      </c>
      <c r="C9" s="17">
        <v>0.35416666666666669</v>
      </c>
      <c r="D9" s="38">
        <f>(C9-B9)*24</f>
        <v>2.5000000000000004</v>
      </c>
      <c r="G9" s="32" t="s">
        <v>6</v>
      </c>
      <c r="H9" s="35">
        <f>D46</f>
        <v>51.75</v>
      </c>
      <c r="I9" s="32"/>
    </row>
    <row r="10" spans="1:9" x14ac:dyDescent="0.25">
      <c r="A10" s="24" t="s">
        <v>1</v>
      </c>
      <c r="B10" s="23">
        <f>COUNT(A8:A9)</f>
        <v>2</v>
      </c>
      <c r="C10" s="25" t="s">
        <v>25</v>
      </c>
      <c r="D10" s="34">
        <f>SUM(D8:D9)</f>
        <v>4.5</v>
      </c>
      <c r="G10" s="32" t="s">
        <v>7</v>
      </c>
      <c r="H10" s="35">
        <f>D55</f>
        <v>30.499999999999993</v>
      </c>
      <c r="I10" s="32"/>
    </row>
    <row r="11" spans="1:9" s="20" customFormat="1" x14ac:dyDescent="0.25">
      <c r="A11" s="18">
        <v>38412</v>
      </c>
      <c r="B11" s="17">
        <v>0.25</v>
      </c>
      <c r="C11" s="17">
        <v>0.33333333333333331</v>
      </c>
      <c r="D11" s="38">
        <f>(C11-B11)*24</f>
        <v>1.9999999999999996</v>
      </c>
      <c r="G11" s="32" t="s">
        <v>8</v>
      </c>
      <c r="H11" s="35">
        <f>D62</f>
        <v>14.25</v>
      </c>
      <c r="I11" s="32"/>
    </row>
    <row r="12" spans="1:9" s="20" customFormat="1" x14ac:dyDescent="0.25">
      <c r="A12" s="18">
        <v>38413</v>
      </c>
      <c r="B12" s="17">
        <v>0.25</v>
      </c>
      <c r="C12" s="17">
        <v>0.33333333333333331</v>
      </c>
      <c r="D12" s="38">
        <f>(C12-B12)*24</f>
        <v>1.9999999999999996</v>
      </c>
      <c r="G12" s="32" t="s">
        <v>9</v>
      </c>
      <c r="H12" s="35" t="e">
        <f>#REF!</f>
        <v>#REF!</v>
      </c>
      <c r="I12" s="32"/>
    </row>
    <row r="13" spans="1:9" s="20" customFormat="1" x14ac:dyDescent="0.25">
      <c r="A13" s="18">
        <v>38414</v>
      </c>
      <c r="B13" s="17">
        <v>0.25</v>
      </c>
      <c r="C13" s="17">
        <v>0.33333333333333331</v>
      </c>
      <c r="D13" s="38">
        <f>(C13-B13)*24</f>
        <v>1.9999999999999996</v>
      </c>
      <c r="G13" s="32" t="s">
        <v>10</v>
      </c>
      <c r="H13" s="35" t="e">
        <f>#REF!</f>
        <v>#REF!</v>
      </c>
      <c r="I13" s="32"/>
    </row>
    <row r="14" spans="1:9" s="20" customFormat="1" x14ac:dyDescent="0.25">
      <c r="A14" s="18">
        <v>38415</v>
      </c>
      <c r="B14" s="17">
        <v>0.25</v>
      </c>
      <c r="C14" s="17">
        <v>0.33333333333333331</v>
      </c>
      <c r="D14" s="38">
        <f>(C14-B14)*24</f>
        <v>1.9999999999999996</v>
      </c>
      <c r="G14" s="32" t="s">
        <v>11</v>
      </c>
      <c r="H14" s="35">
        <f>D80</f>
        <v>0</v>
      </c>
      <c r="I14" s="32"/>
    </row>
    <row r="15" spans="1:9" s="20" customFormat="1" x14ac:dyDescent="0.25">
      <c r="A15" s="24" t="s">
        <v>2</v>
      </c>
      <c r="B15" s="23">
        <f>COUNT(A11:A14)</f>
        <v>4</v>
      </c>
      <c r="C15" s="27" t="s">
        <v>25</v>
      </c>
      <c r="D15" s="34">
        <f>SUM(D11:D14)</f>
        <v>7.9999999999999982</v>
      </c>
      <c r="G15" s="21" t="s">
        <v>30</v>
      </c>
      <c r="H15" s="36" t="e">
        <f>SUM(H3:H14)</f>
        <v>#REF!</v>
      </c>
      <c r="I15" s="21"/>
    </row>
    <row r="16" spans="1:9" s="20" customFormat="1" x14ac:dyDescent="0.25">
      <c r="A16" s="18">
        <v>38455</v>
      </c>
      <c r="B16" s="17">
        <v>0.75</v>
      </c>
      <c r="C16" s="17">
        <v>0.875</v>
      </c>
      <c r="D16" s="38">
        <f t="shared" ref="D16:D22" si="0">(C16-B16)*24</f>
        <v>3</v>
      </c>
    </row>
    <row r="17" spans="1:4" x14ac:dyDescent="0.25">
      <c r="A17" s="18">
        <v>38456</v>
      </c>
      <c r="B17" s="17">
        <v>0.25</v>
      </c>
      <c r="C17" s="17">
        <v>0.41666666666666669</v>
      </c>
      <c r="D17" s="38">
        <f t="shared" si="0"/>
        <v>4</v>
      </c>
    </row>
    <row r="18" spans="1:4" x14ac:dyDescent="0.25">
      <c r="A18" s="18">
        <v>38461</v>
      </c>
      <c r="B18" s="17">
        <v>0.83333333333333337</v>
      </c>
      <c r="C18" s="17">
        <v>0.875</v>
      </c>
      <c r="D18" s="38">
        <f t="shared" si="0"/>
        <v>0.99999999999999911</v>
      </c>
    </row>
    <row r="19" spans="1:4" x14ac:dyDescent="0.25">
      <c r="A19" s="45">
        <v>38462</v>
      </c>
      <c r="B19" s="17">
        <v>0.58333333333333337</v>
      </c>
      <c r="C19" s="17">
        <v>0.77083333333333337</v>
      </c>
      <c r="D19" s="38">
        <f t="shared" si="0"/>
        <v>4.5</v>
      </c>
    </row>
    <row r="20" spans="1:4" x14ac:dyDescent="0.25">
      <c r="A20" s="1471">
        <v>38463</v>
      </c>
      <c r="B20" s="17">
        <v>0.58333333333333337</v>
      </c>
      <c r="C20" s="17">
        <v>0.79166666666666663</v>
      </c>
      <c r="D20" s="38">
        <f t="shared" si="0"/>
        <v>4.9999999999999982</v>
      </c>
    </row>
    <row r="21" spans="1:4" x14ac:dyDescent="0.25">
      <c r="A21" s="1471"/>
      <c r="B21" s="17">
        <v>0.83333333333333337</v>
      </c>
      <c r="C21" s="17">
        <v>0.875</v>
      </c>
      <c r="D21" s="38">
        <f t="shared" si="0"/>
        <v>0.99999999999999911</v>
      </c>
    </row>
    <row r="22" spans="1:4" x14ac:dyDescent="0.25">
      <c r="A22" s="18">
        <v>38464</v>
      </c>
      <c r="B22" s="17">
        <v>0.25</v>
      </c>
      <c r="C22" s="17">
        <v>0.33333333333333331</v>
      </c>
      <c r="D22" s="38">
        <f t="shared" si="0"/>
        <v>1.9999999999999996</v>
      </c>
    </row>
    <row r="23" spans="1:4" x14ac:dyDescent="0.25">
      <c r="A23" s="24" t="s">
        <v>3</v>
      </c>
      <c r="B23" s="23">
        <f>COUNT(A16:A22)</f>
        <v>6</v>
      </c>
      <c r="C23" s="27" t="s">
        <v>25</v>
      </c>
      <c r="D23" s="34">
        <f>SUM(D16:D22)</f>
        <v>20.5</v>
      </c>
    </row>
    <row r="24" spans="1:4" s="20" customFormat="1" x14ac:dyDescent="0.25">
      <c r="A24" s="18">
        <v>38484</v>
      </c>
      <c r="B24" s="17">
        <v>0.58333333333333337</v>
      </c>
      <c r="C24" s="17">
        <v>0.76041666666666663</v>
      </c>
      <c r="D24" s="38">
        <f>(C24-B24)*24</f>
        <v>4.2499999999999982</v>
      </c>
    </row>
    <row r="25" spans="1:4" x14ac:dyDescent="0.25">
      <c r="A25" s="24" t="s">
        <v>4</v>
      </c>
      <c r="B25" s="23">
        <f>COUNT(A23:A24)</f>
        <v>1</v>
      </c>
      <c r="C25" s="27" t="s">
        <v>25</v>
      </c>
      <c r="D25" s="34">
        <f>SUM(D24:D24)</f>
        <v>4.2499999999999982</v>
      </c>
    </row>
    <row r="26" spans="1:4" x14ac:dyDescent="0.25">
      <c r="A26" s="18">
        <v>38509</v>
      </c>
      <c r="B26" s="17">
        <v>0.58333333333333337</v>
      </c>
      <c r="C26" s="17">
        <v>0.75</v>
      </c>
      <c r="D26" s="38">
        <f t="shared" ref="D26:D31" si="1">(C26-B26)*24</f>
        <v>3.9999999999999991</v>
      </c>
    </row>
    <row r="27" spans="1:4" x14ac:dyDescent="0.25">
      <c r="A27" s="18">
        <v>38510</v>
      </c>
      <c r="B27" s="17">
        <v>0.58333333333333337</v>
      </c>
      <c r="C27" s="17">
        <v>0.72916666666666663</v>
      </c>
      <c r="D27" s="38">
        <f t="shared" si="1"/>
        <v>3.4999999999999982</v>
      </c>
    </row>
    <row r="28" spans="1:4" x14ac:dyDescent="0.25">
      <c r="A28" s="18">
        <v>38511</v>
      </c>
      <c r="B28" s="17">
        <v>0.58333333333333337</v>
      </c>
      <c r="C28" s="17">
        <v>0.75</v>
      </c>
      <c r="D28" s="38">
        <f t="shared" si="1"/>
        <v>3.9999999999999991</v>
      </c>
    </row>
    <row r="29" spans="1:4" x14ac:dyDescent="0.25">
      <c r="A29" s="18">
        <v>38516</v>
      </c>
      <c r="B29" s="17">
        <v>0.58333333333333337</v>
      </c>
      <c r="C29" s="17">
        <v>0.76041666666666663</v>
      </c>
      <c r="D29" s="38">
        <f t="shared" si="1"/>
        <v>4.2499999999999982</v>
      </c>
    </row>
    <row r="30" spans="1:4" x14ac:dyDescent="0.25">
      <c r="A30" s="18">
        <v>38517</v>
      </c>
      <c r="B30" s="17">
        <v>0.54166666666666663</v>
      </c>
      <c r="C30" s="17">
        <v>0.78125</v>
      </c>
      <c r="D30" s="38">
        <f t="shared" si="1"/>
        <v>5.7500000000000009</v>
      </c>
    </row>
    <row r="31" spans="1:4" x14ac:dyDescent="0.25">
      <c r="A31" s="18">
        <v>38518</v>
      </c>
      <c r="B31" s="17">
        <v>0.5625</v>
      </c>
      <c r="C31" s="17">
        <v>0.76041666666666663</v>
      </c>
      <c r="D31" s="38">
        <f t="shared" si="1"/>
        <v>4.7499999999999991</v>
      </c>
    </row>
    <row r="32" spans="1:4" x14ac:dyDescent="0.25">
      <c r="A32" s="24" t="s">
        <v>5</v>
      </c>
      <c r="B32" s="23">
        <f>COUNT(A26:A31)</f>
        <v>6</v>
      </c>
      <c r="C32" s="27" t="s">
        <v>25</v>
      </c>
      <c r="D32" s="34">
        <f>SUM(D26:D31)</f>
        <v>26.249999999999996</v>
      </c>
    </row>
    <row r="33" spans="1:4" x14ac:dyDescent="0.25">
      <c r="A33" s="18">
        <v>38534</v>
      </c>
      <c r="B33" s="17">
        <v>0.54166666666666663</v>
      </c>
      <c r="C33" s="17">
        <v>0.72916666666666663</v>
      </c>
      <c r="D33" s="38">
        <f>(C33-B33)*24</f>
        <v>4.5</v>
      </c>
    </row>
    <row r="34" spans="1:4" x14ac:dyDescent="0.25">
      <c r="A34" s="18">
        <v>38538</v>
      </c>
      <c r="B34" s="17">
        <v>0.625</v>
      </c>
      <c r="C34" s="17">
        <v>0.70833333333333337</v>
      </c>
      <c r="D34" s="38">
        <f>(C34-B34)*24</f>
        <v>2.0000000000000009</v>
      </c>
    </row>
    <row r="35" spans="1:4" x14ac:dyDescent="0.25">
      <c r="A35" s="18">
        <v>38539</v>
      </c>
      <c r="B35" s="17">
        <v>0.58333333333333337</v>
      </c>
      <c r="C35" s="17">
        <v>0.71875</v>
      </c>
      <c r="D35" s="38">
        <f t="shared" ref="D35:D45" si="2">(C35-B35)*24</f>
        <v>3.2499999999999991</v>
      </c>
    </row>
    <row r="36" spans="1:4" x14ac:dyDescent="0.25">
      <c r="A36" s="18">
        <v>38540</v>
      </c>
      <c r="B36" s="17">
        <v>0.63541666666666663</v>
      </c>
      <c r="C36" s="17">
        <v>0.72916666666666663</v>
      </c>
      <c r="D36" s="38">
        <f t="shared" si="2"/>
        <v>2.25</v>
      </c>
    </row>
    <row r="37" spans="1:4" x14ac:dyDescent="0.25">
      <c r="A37" s="18">
        <v>38545</v>
      </c>
      <c r="B37" s="17">
        <v>0.58333333333333337</v>
      </c>
      <c r="C37" s="17">
        <v>0.77083333333333337</v>
      </c>
      <c r="D37" s="38">
        <f t="shared" si="2"/>
        <v>4.5</v>
      </c>
    </row>
    <row r="38" spans="1:4" x14ac:dyDescent="0.25">
      <c r="A38" s="18">
        <v>38551</v>
      </c>
      <c r="B38" s="17">
        <v>0.5625</v>
      </c>
      <c r="C38" s="17">
        <v>0.70833333333333337</v>
      </c>
      <c r="D38" s="38">
        <f t="shared" si="2"/>
        <v>3.5000000000000009</v>
      </c>
    </row>
    <row r="39" spans="1:4" x14ac:dyDescent="0.25">
      <c r="A39" s="18">
        <v>38552</v>
      </c>
      <c r="B39" s="17">
        <v>0.54166666666666663</v>
      </c>
      <c r="C39" s="17">
        <v>0.77083333333333337</v>
      </c>
      <c r="D39" s="38">
        <f t="shared" si="2"/>
        <v>5.5000000000000018</v>
      </c>
    </row>
    <row r="40" spans="1:4" x14ac:dyDescent="0.25">
      <c r="A40" s="18">
        <v>38553</v>
      </c>
      <c r="B40" s="17">
        <v>0.5625</v>
      </c>
      <c r="C40" s="17">
        <v>0.72916666666666663</v>
      </c>
      <c r="D40" s="38">
        <f t="shared" si="2"/>
        <v>3.9999999999999991</v>
      </c>
    </row>
    <row r="41" spans="1:4" x14ac:dyDescent="0.25">
      <c r="A41" s="18">
        <v>38554</v>
      </c>
      <c r="B41" s="17">
        <v>0.54166666666666663</v>
      </c>
      <c r="C41" s="17">
        <v>0.70833333333333337</v>
      </c>
      <c r="D41" s="38">
        <f t="shared" si="2"/>
        <v>4.0000000000000018</v>
      </c>
    </row>
    <row r="42" spans="1:4" x14ac:dyDescent="0.25">
      <c r="A42" s="18">
        <v>38555</v>
      </c>
      <c r="B42" s="17">
        <v>0.58333333333333337</v>
      </c>
      <c r="C42" s="17">
        <v>0.71875</v>
      </c>
      <c r="D42" s="38">
        <f t="shared" si="2"/>
        <v>3.2499999999999991</v>
      </c>
    </row>
    <row r="43" spans="1:4" x14ac:dyDescent="0.25">
      <c r="A43" s="18">
        <v>38558</v>
      </c>
      <c r="B43" s="17">
        <v>0.625</v>
      </c>
      <c r="C43" s="17">
        <v>0.77083333333333337</v>
      </c>
      <c r="D43" s="38">
        <f t="shared" si="2"/>
        <v>3.5000000000000009</v>
      </c>
    </row>
    <row r="44" spans="1:4" x14ac:dyDescent="0.25">
      <c r="A44" s="18">
        <v>38559</v>
      </c>
      <c r="B44" s="17">
        <v>0.54166666666666663</v>
      </c>
      <c r="C44" s="17">
        <v>0.78125</v>
      </c>
      <c r="D44" s="38">
        <f t="shared" si="2"/>
        <v>5.7500000000000009</v>
      </c>
    </row>
    <row r="45" spans="1:4" x14ac:dyDescent="0.25">
      <c r="A45" s="18">
        <v>38560</v>
      </c>
      <c r="B45" s="17">
        <v>0.54166666666666663</v>
      </c>
      <c r="C45" s="17">
        <v>0.78125</v>
      </c>
      <c r="D45" s="38">
        <f t="shared" si="2"/>
        <v>5.7500000000000009</v>
      </c>
    </row>
    <row r="46" spans="1:4" x14ac:dyDescent="0.25">
      <c r="A46" s="24" t="s">
        <v>6</v>
      </c>
      <c r="B46" s="23">
        <f>COUNT(A33:A45)</f>
        <v>13</v>
      </c>
      <c r="C46" s="27" t="s">
        <v>25</v>
      </c>
      <c r="D46" s="34">
        <f>SUM(D33:D45)</f>
        <v>51.75</v>
      </c>
    </row>
    <row r="47" spans="1:4" x14ac:dyDescent="0.25">
      <c r="A47" s="18">
        <v>38566</v>
      </c>
      <c r="B47" s="17">
        <v>0.58333333333333337</v>
      </c>
      <c r="C47" s="17">
        <v>0.76041666666666663</v>
      </c>
      <c r="D47" s="38">
        <f>(C47-B47)*24</f>
        <v>4.2499999999999982</v>
      </c>
    </row>
    <row r="48" spans="1:4" x14ac:dyDescent="0.25">
      <c r="A48" s="18">
        <v>38567</v>
      </c>
      <c r="B48" s="17">
        <v>0.5625</v>
      </c>
      <c r="C48" s="17">
        <v>0.71875</v>
      </c>
      <c r="D48" s="38">
        <f t="shared" ref="D48:D54" si="3">(C48-B48)*24</f>
        <v>3.75</v>
      </c>
    </row>
    <row r="49" spans="1:4" s="20" customFormat="1" x14ac:dyDescent="0.25">
      <c r="A49" s="18">
        <v>38568</v>
      </c>
      <c r="B49" s="17">
        <v>0.58333333333333337</v>
      </c>
      <c r="C49" s="17">
        <v>0.72916666666666663</v>
      </c>
      <c r="D49" s="38">
        <f t="shared" si="3"/>
        <v>3.4999999999999982</v>
      </c>
    </row>
    <row r="50" spans="1:4" x14ac:dyDescent="0.25">
      <c r="A50" s="18">
        <v>38575</v>
      </c>
      <c r="B50" s="17">
        <v>0.58333333333333337</v>
      </c>
      <c r="C50" s="17">
        <v>0.75</v>
      </c>
      <c r="D50" s="38">
        <f t="shared" si="3"/>
        <v>3.9999999999999991</v>
      </c>
    </row>
    <row r="51" spans="1:4" x14ac:dyDescent="0.25">
      <c r="A51" s="18">
        <v>38576</v>
      </c>
      <c r="B51" s="17">
        <v>0.58333333333333337</v>
      </c>
      <c r="C51" s="17">
        <v>0.72916666666666663</v>
      </c>
      <c r="D51" s="38">
        <f t="shared" si="3"/>
        <v>3.4999999999999982</v>
      </c>
    </row>
    <row r="52" spans="1:4" x14ac:dyDescent="0.25">
      <c r="A52" s="18">
        <v>38579</v>
      </c>
      <c r="B52" s="17">
        <v>0.54166666666666663</v>
      </c>
      <c r="C52" s="17">
        <v>0.75</v>
      </c>
      <c r="D52" s="38">
        <f t="shared" si="3"/>
        <v>5.0000000000000009</v>
      </c>
    </row>
    <row r="53" spans="1:4" x14ac:dyDescent="0.25">
      <c r="A53" s="18">
        <v>38580</v>
      </c>
      <c r="B53" s="17">
        <v>0.54166666666666663</v>
      </c>
      <c r="C53" s="17">
        <v>0.72916666666666663</v>
      </c>
      <c r="D53" s="38">
        <f t="shared" si="3"/>
        <v>4.5</v>
      </c>
    </row>
    <row r="54" spans="1:4" x14ac:dyDescent="0.25">
      <c r="A54" s="18">
        <v>38586</v>
      </c>
      <c r="B54" s="17">
        <v>0.625</v>
      </c>
      <c r="C54" s="17">
        <v>0.70833333333333337</v>
      </c>
      <c r="D54" s="38">
        <f t="shared" si="3"/>
        <v>2.0000000000000009</v>
      </c>
    </row>
    <row r="55" spans="1:4" x14ac:dyDescent="0.25">
      <c r="A55" s="24" t="s">
        <v>7</v>
      </c>
      <c r="B55" s="23">
        <f>COUNT(A47:A54)</f>
        <v>8</v>
      </c>
      <c r="C55" s="27" t="s">
        <v>25</v>
      </c>
      <c r="D55" s="34">
        <f>SUM(D47:D54)</f>
        <v>30.499999999999993</v>
      </c>
    </row>
    <row r="56" spans="1:4" s="20" customFormat="1" x14ac:dyDescent="0.25">
      <c r="A56" s="18">
        <v>38596</v>
      </c>
      <c r="B56" s="17">
        <v>0.625</v>
      </c>
      <c r="C56" s="17">
        <v>0.73958333333333337</v>
      </c>
      <c r="D56" s="38">
        <f t="shared" ref="D56:D61" si="4">(C56-B56)*24</f>
        <v>2.7500000000000009</v>
      </c>
    </row>
    <row r="57" spans="1:4" s="20" customFormat="1" x14ac:dyDescent="0.25">
      <c r="A57" s="18">
        <v>38611</v>
      </c>
      <c r="B57" s="17">
        <v>0.60416666666666663</v>
      </c>
      <c r="C57" s="17">
        <v>0.72916666666666663</v>
      </c>
      <c r="D57" s="38">
        <f t="shared" si="4"/>
        <v>3</v>
      </c>
    </row>
    <row r="58" spans="1:4" s="20" customFormat="1" x14ac:dyDescent="0.25">
      <c r="A58" s="18">
        <v>38612</v>
      </c>
      <c r="B58" s="17">
        <v>0.625</v>
      </c>
      <c r="C58" s="17">
        <v>0.70833333333333337</v>
      </c>
      <c r="D58" s="38">
        <f t="shared" si="4"/>
        <v>2.0000000000000009</v>
      </c>
    </row>
    <row r="59" spans="1:4" s="20" customFormat="1" x14ac:dyDescent="0.25">
      <c r="A59" s="18">
        <v>38614</v>
      </c>
      <c r="B59" s="17">
        <v>0.64583333333333337</v>
      </c>
      <c r="C59" s="17">
        <v>0.72916666666666663</v>
      </c>
      <c r="D59" s="38">
        <f t="shared" si="4"/>
        <v>1.9999999999999982</v>
      </c>
    </row>
    <row r="60" spans="1:4" s="20" customFormat="1" x14ac:dyDescent="0.25">
      <c r="A60" s="18">
        <v>38615</v>
      </c>
      <c r="B60" s="17">
        <v>0.58333333333333337</v>
      </c>
      <c r="C60" s="17">
        <v>0.72916666666666663</v>
      </c>
      <c r="D60" s="38">
        <f t="shared" si="4"/>
        <v>3.4999999999999982</v>
      </c>
    </row>
    <row r="61" spans="1:4" s="20" customFormat="1" x14ac:dyDescent="0.25">
      <c r="A61" s="18">
        <v>38618</v>
      </c>
      <c r="B61" s="17">
        <v>0.66666666666666663</v>
      </c>
      <c r="C61" s="17">
        <v>0.70833333333333337</v>
      </c>
      <c r="D61" s="38">
        <f t="shared" si="4"/>
        <v>1.0000000000000018</v>
      </c>
    </row>
    <row r="62" spans="1:4" s="20" customFormat="1" x14ac:dyDescent="0.25">
      <c r="A62" s="24" t="s">
        <v>8</v>
      </c>
      <c r="B62" s="23">
        <f>COUNT(A56:A61)</f>
        <v>6</v>
      </c>
      <c r="C62" s="31" t="s">
        <v>25</v>
      </c>
      <c r="D62" s="34">
        <f>SUM(D56:D61)</f>
        <v>14.25</v>
      </c>
    </row>
    <row r="63" spans="1:4" x14ac:dyDescent="0.25">
      <c r="A63" s="41">
        <v>38628</v>
      </c>
      <c r="B63" s="17">
        <v>8.3333333333333329E-2</v>
      </c>
      <c r="C63" s="17">
        <v>0.25</v>
      </c>
      <c r="D63" s="38">
        <f>(C63-B63)*24</f>
        <v>4</v>
      </c>
    </row>
    <row r="64" spans="1:4" x14ac:dyDescent="0.25">
      <c r="A64" s="45">
        <v>38629</v>
      </c>
      <c r="B64" s="17">
        <v>0.125</v>
      </c>
      <c r="C64" s="17">
        <v>0.25</v>
      </c>
      <c r="D64" s="38">
        <f>(C64-B64)*24</f>
        <v>3</v>
      </c>
    </row>
    <row r="65" spans="1:4" x14ac:dyDescent="0.25">
      <c r="A65" s="19"/>
      <c r="B65" s="17">
        <v>0.29166666666666669</v>
      </c>
      <c r="C65" s="17">
        <v>0.33333333333333331</v>
      </c>
      <c r="D65" s="38">
        <f>(C65-B65)*24</f>
        <v>0.99999999999999911</v>
      </c>
    </row>
    <row r="66" spans="1:4" x14ac:dyDescent="0.25">
      <c r="A66" s="19">
        <v>38630</v>
      </c>
      <c r="B66" s="17">
        <v>0.125</v>
      </c>
      <c r="C66" s="17">
        <v>0.25</v>
      </c>
      <c r="D66" s="38">
        <f>(C66-B66)*24</f>
        <v>3</v>
      </c>
    </row>
    <row r="67" spans="1:4" x14ac:dyDescent="0.25">
      <c r="A67" s="18">
        <v>38645</v>
      </c>
      <c r="B67" s="17">
        <v>0.125</v>
      </c>
      <c r="C67" s="17">
        <v>0.25</v>
      </c>
      <c r="D67" s="38">
        <f>(C67-B67)*24</f>
        <v>3</v>
      </c>
    </row>
    <row r="68" spans="1:4" x14ac:dyDescent="0.25">
      <c r="A68" s="24" t="s">
        <v>9</v>
      </c>
      <c r="B68" s="23">
        <f>COUNT(A63:A67)</f>
        <v>4</v>
      </c>
      <c r="C68" s="27" t="s">
        <v>25</v>
      </c>
      <c r="D68" s="34">
        <f>SUM(D63:D67)</f>
        <v>14</v>
      </c>
    </row>
    <row r="69" spans="1:4" s="20" customFormat="1" x14ac:dyDescent="0.25">
      <c r="A69" s="18">
        <v>38674</v>
      </c>
      <c r="B69" s="17">
        <v>0.25</v>
      </c>
      <c r="C69" s="17">
        <v>0.33333333333333331</v>
      </c>
      <c r="D69" s="38">
        <f>(C69-B69)*24</f>
        <v>1.9999999999999996</v>
      </c>
    </row>
    <row r="70" spans="1:4" x14ac:dyDescent="0.25">
      <c r="A70" s="18">
        <v>38679</v>
      </c>
      <c r="B70" s="17">
        <v>0.25</v>
      </c>
      <c r="C70" s="17">
        <v>0.33333333333333331</v>
      </c>
      <c r="D70" s="38">
        <f>(C70-B70)*24</f>
        <v>1.9999999999999996</v>
      </c>
    </row>
    <row r="71" spans="1:4" x14ac:dyDescent="0.25">
      <c r="A71" s="24" t="s">
        <v>10</v>
      </c>
      <c r="B71" s="23">
        <f>COUNT(A69:A70)</f>
        <v>2</v>
      </c>
      <c r="C71" s="27" t="s">
        <v>25</v>
      </c>
      <c r="D71" s="34">
        <f>SUM(D69:D70)</f>
        <v>3.9999999999999991</v>
      </c>
    </row>
    <row r="72" spans="1:4" s="20" customFormat="1" x14ac:dyDescent="0.25">
      <c r="A72" s="18">
        <v>38693</v>
      </c>
      <c r="B72" s="17">
        <v>0.25</v>
      </c>
      <c r="C72" s="17">
        <v>0.33333333333333331</v>
      </c>
      <c r="D72" s="38">
        <f>(C72-B72)*24</f>
        <v>1.9999999999999996</v>
      </c>
    </row>
    <row r="73" spans="1:4" x14ac:dyDescent="0.25">
      <c r="A73" s="41">
        <v>38700</v>
      </c>
      <c r="B73" s="17">
        <v>0.25</v>
      </c>
      <c r="C73" s="17">
        <v>0.33333333333333331</v>
      </c>
      <c r="D73" s="38">
        <f>(C73-B73)*24</f>
        <v>1.9999999999999996</v>
      </c>
    </row>
    <row r="74" spans="1:4" x14ac:dyDescent="0.25">
      <c r="A74" s="41">
        <v>38708</v>
      </c>
      <c r="B74" s="17">
        <v>0.25</v>
      </c>
      <c r="C74" s="17">
        <v>0.33333333333333331</v>
      </c>
      <c r="D74" s="38">
        <f>(C74-B74)*24</f>
        <v>1.9999999999999996</v>
      </c>
    </row>
    <row r="75" spans="1:4" x14ac:dyDescent="0.25">
      <c r="A75" s="24" t="s">
        <v>11</v>
      </c>
      <c r="B75" s="23">
        <f>COUNT(A72:A74)</f>
        <v>3</v>
      </c>
      <c r="C75" s="28" t="s">
        <v>25</v>
      </c>
      <c r="D75" s="34">
        <f>SUM(D72:D74)</f>
        <v>5.9999999999999982</v>
      </c>
    </row>
    <row r="76" spans="1:4" s="20" customFormat="1" x14ac:dyDescent="0.25">
      <c r="A76" s="13" t="s">
        <v>12</v>
      </c>
      <c r="B76" s="22">
        <f>B75+B71+B68+B62+B55+B46+B32+B25+B23+B15+B10+B7</f>
        <v>58</v>
      </c>
      <c r="C76" s="29" t="s">
        <v>25</v>
      </c>
      <c r="D76" s="39">
        <f>SUM(D75,D71,D68,D62,D55,D46,D32,D25,D23,D15,D10,D7)</f>
        <v>190.5</v>
      </c>
    </row>
    <row r="77" spans="1:4" ht="31.5" x14ac:dyDescent="0.25">
      <c r="A77" s="13" t="s">
        <v>17</v>
      </c>
      <c r="B77" s="42">
        <f>AVERAGE(B75,B71,B68,B62,B55,B46,B32,B25,B23,B15,B10,B7)</f>
        <v>4.833333333333333</v>
      </c>
      <c r="C77" s="30"/>
      <c r="D77" s="39">
        <f>AVERAGE(D75,D71,D68,D62,D55,D46,D32,D25,D23,D15,D10,D7)</f>
        <v>15.875</v>
      </c>
    </row>
  </sheetData>
  <sheetProtection sheet="1" objects="1" scenarios="1"/>
  <mergeCells count="6">
    <mergeCell ref="A20:A21"/>
    <mergeCell ref="G1:I1"/>
    <mergeCell ref="A1:D1"/>
    <mergeCell ref="A2:A3"/>
    <mergeCell ref="B2:C2"/>
    <mergeCell ref="D2:D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9DA3-D5D6-47C5-8CC3-4A664EFED83F}">
  <sheetPr>
    <tabColor rgb="FF00FF00"/>
  </sheetPr>
  <dimension ref="A1:AI130"/>
  <sheetViews>
    <sheetView showGridLines="0" workbookViewId="0">
      <selection activeCell="N4" sqref="N4:O15"/>
    </sheetView>
  </sheetViews>
  <sheetFormatPr defaultRowHeight="12.75" x14ac:dyDescent="0.2"/>
  <cols>
    <col min="1" max="1" width="3.140625" style="762" customWidth="1"/>
    <col min="2" max="2" width="14.28515625" style="762" bestFit="1" customWidth="1"/>
    <col min="3" max="4" width="11" style="762" bestFit="1" customWidth="1"/>
    <col min="5" max="5" width="11.7109375" style="1032" customWidth="1"/>
    <col min="6" max="6" width="10.85546875" style="762" customWidth="1"/>
    <col min="7" max="7" width="2.7109375" style="789" customWidth="1"/>
    <col min="8" max="9" width="13.28515625" style="762" customWidth="1"/>
    <col min="10" max="10" width="1.28515625" style="926" customWidth="1"/>
    <col min="11" max="11" width="9.5703125" style="762" bestFit="1" customWidth="1"/>
    <col min="12" max="12" width="9.140625" style="762"/>
    <col min="13" max="13" width="1.28515625" style="762" customWidth="1"/>
    <col min="14" max="15" width="9.140625" style="762"/>
    <col min="16" max="16" width="1.28515625" style="762" customWidth="1"/>
    <col min="17" max="18" width="9.140625" style="762"/>
    <col min="19" max="19" width="1.28515625" style="762" customWidth="1"/>
    <col min="20" max="21" width="9.140625" style="762"/>
    <col min="22" max="22" width="1.28515625" style="762" customWidth="1"/>
    <col min="23" max="24" width="9.140625" style="762"/>
    <col min="25" max="25" width="1.28515625" style="762" customWidth="1"/>
    <col min="26" max="26" width="9.140625" style="762"/>
    <col min="27" max="27" width="9.140625" style="762" customWidth="1"/>
    <col min="28" max="28" width="1.5703125" style="762" customWidth="1"/>
    <col min="29" max="16384" width="9.140625" style="762"/>
  </cols>
  <sheetData>
    <row r="1" spans="2:29" ht="16.5" thickBot="1" x14ac:dyDescent="0.3">
      <c r="B1" s="1360" t="s">
        <v>114</v>
      </c>
      <c r="C1" s="1361"/>
      <c r="D1" s="1361"/>
      <c r="E1" s="1362"/>
      <c r="F1" s="876"/>
      <c r="G1" s="805"/>
      <c r="H1" s="1363" t="s">
        <v>115</v>
      </c>
      <c r="I1" s="1364"/>
      <c r="J1" s="953"/>
      <c r="K1" s="1357" t="s">
        <v>59</v>
      </c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9"/>
    </row>
    <row r="2" spans="2:29" ht="16.5" thickBot="1" x14ac:dyDescent="0.3">
      <c r="B2" s="1365" t="s">
        <v>20</v>
      </c>
      <c r="C2" s="1367" t="s">
        <v>21</v>
      </c>
      <c r="D2" s="1368"/>
      <c r="E2" s="1369" t="s">
        <v>22</v>
      </c>
      <c r="F2" s="876"/>
      <c r="G2" s="805"/>
      <c r="H2" s="881" t="s">
        <v>27</v>
      </c>
      <c r="I2" s="882" t="s">
        <v>28</v>
      </c>
      <c r="J2" s="953"/>
      <c r="K2" s="1347" t="s">
        <v>109</v>
      </c>
      <c r="L2" s="1344"/>
      <c r="M2" s="884"/>
      <c r="N2" s="1343" t="s">
        <v>110</v>
      </c>
      <c r="O2" s="1344"/>
      <c r="P2" s="884"/>
      <c r="Q2" s="1343" t="s">
        <v>111</v>
      </c>
      <c r="R2" s="1344"/>
      <c r="S2" s="884"/>
      <c r="T2" s="1345">
        <v>2024</v>
      </c>
      <c r="U2" s="1346"/>
      <c r="V2" s="885"/>
    </row>
    <row r="3" spans="2:29" ht="16.5" thickBot="1" x14ac:dyDescent="0.3">
      <c r="B3" s="1366"/>
      <c r="C3" s="1026" t="s">
        <v>23</v>
      </c>
      <c r="D3" s="694" t="s">
        <v>24</v>
      </c>
      <c r="E3" s="1370"/>
      <c r="F3" s="876"/>
      <c r="G3" s="805"/>
      <c r="H3" s="883" t="s">
        <v>0</v>
      </c>
      <c r="I3" s="702">
        <v>10.75</v>
      </c>
      <c r="J3" s="953"/>
      <c r="K3" s="886" t="s">
        <v>48</v>
      </c>
      <c r="L3" s="887" t="s">
        <v>49</v>
      </c>
      <c r="M3" s="888"/>
      <c r="N3" s="889" t="s">
        <v>48</v>
      </c>
      <c r="O3" s="887" t="s">
        <v>49</v>
      </c>
      <c r="P3" s="888"/>
      <c r="Q3" s="889" t="s">
        <v>48</v>
      </c>
      <c r="R3" s="887" t="s">
        <v>49</v>
      </c>
      <c r="S3" s="888"/>
      <c r="T3" s="889" t="s">
        <v>48</v>
      </c>
      <c r="U3" s="887" t="s">
        <v>49</v>
      </c>
      <c r="V3" s="890"/>
    </row>
    <row r="4" spans="2:29" ht="15.75" x14ac:dyDescent="0.25">
      <c r="B4" s="1054">
        <v>44565</v>
      </c>
      <c r="C4" s="1055">
        <v>0.25</v>
      </c>
      <c r="D4" s="1055">
        <v>0.35416666666666669</v>
      </c>
      <c r="E4" s="1300">
        <v>0.10416666666666669</v>
      </c>
      <c r="F4" s="876"/>
      <c r="G4" s="805"/>
      <c r="H4" s="908" t="s">
        <v>1</v>
      </c>
      <c r="I4" s="482">
        <v>7.5</v>
      </c>
      <c r="J4" s="953"/>
      <c r="K4" s="891">
        <v>44225</v>
      </c>
      <c r="L4" s="892" t="s">
        <v>43</v>
      </c>
      <c r="M4" s="893"/>
      <c r="N4" s="894">
        <f>B8</f>
        <v>44584</v>
      </c>
      <c r="O4" s="892" t="str">
        <f>F8</f>
        <v>7-8 AM</v>
      </c>
      <c r="P4" s="893"/>
      <c r="Q4" s="894"/>
      <c r="R4" s="892"/>
      <c r="S4" s="808"/>
      <c r="T4" s="799"/>
      <c r="U4" s="807"/>
      <c r="V4" s="809"/>
    </row>
    <row r="5" spans="2:29" ht="15.75" x14ac:dyDescent="0.25">
      <c r="B5" s="1054">
        <v>44572</v>
      </c>
      <c r="C5" s="1055">
        <v>0.25</v>
      </c>
      <c r="D5" s="1055">
        <v>0.33333333333333331</v>
      </c>
      <c r="E5" s="1300">
        <v>8.3333333333333315E-2</v>
      </c>
      <c r="G5" s="805"/>
      <c r="H5" s="908" t="s">
        <v>2</v>
      </c>
      <c r="I5" s="482">
        <v>4.5</v>
      </c>
      <c r="J5" s="953"/>
      <c r="K5" s="895">
        <v>44231</v>
      </c>
      <c r="L5" s="892" t="s">
        <v>43</v>
      </c>
      <c r="M5" s="893"/>
      <c r="N5" s="896">
        <f>B15</f>
        <v>44601</v>
      </c>
      <c r="O5" s="892" t="str">
        <f>F15</f>
        <v>7-8 AM</v>
      </c>
      <c r="P5" s="808"/>
      <c r="Q5" s="896"/>
      <c r="R5" s="897"/>
      <c r="S5" s="808"/>
      <c r="T5" s="813"/>
      <c r="U5" s="807"/>
      <c r="V5" s="815"/>
    </row>
    <row r="6" spans="2:29" ht="15.75" x14ac:dyDescent="0.25">
      <c r="B6" s="1054">
        <v>44573</v>
      </c>
      <c r="C6" s="1055">
        <v>0.25</v>
      </c>
      <c r="D6" s="1055">
        <v>0.33333333333333331</v>
      </c>
      <c r="E6" s="1300">
        <v>8.3333333333333315E-2</v>
      </c>
      <c r="F6" s="876"/>
      <c r="G6" s="805"/>
      <c r="H6" s="908" t="s">
        <v>3</v>
      </c>
      <c r="I6" s="482">
        <v>20.5</v>
      </c>
      <c r="J6" s="953"/>
      <c r="K6" s="895">
        <v>44263</v>
      </c>
      <c r="L6" s="892" t="s">
        <v>43</v>
      </c>
      <c r="M6" s="893"/>
      <c r="N6" s="896">
        <f>B21</f>
        <v>44633</v>
      </c>
      <c r="O6" s="897" t="str">
        <f>F21</f>
        <v>7-8 AM</v>
      </c>
      <c r="P6" s="808"/>
      <c r="Q6" s="896"/>
      <c r="R6" s="897"/>
      <c r="S6" s="808"/>
      <c r="T6" s="813"/>
      <c r="U6" s="807"/>
      <c r="V6" s="815"/>
    </row>
    <row r="7" spans="2:29" ht="16.5" thickBot="1" x14ac:dyDescent="0.3">
      <c r="B7" s="1054">
        <v>44583</v>
      </c>
      <c r="C7" s="1055">
        <v>0.29166666666666669</v>
      </c>
      <c r="D7" s="1055">
        <v>0.36458333333333331</v>
      </c>
      <c r="E7" s="1300">
        <v>7.291666666666663E-2</v>
      </c>
      <c r="G7" s="805"/>
      <c r="H7" s="908" t="s">
        <v>29</v>
      </c>
      <c r="I7" s="482">
        <v>17.25</v>
      </c>
      <c r="J7" s="953"/>
      <c r="K7" s="895">
        <v>44289</v>
      </c>
      <c r="L7" s="892" t="s">
        <v>43</v>
      </c>
      <c r="M7" s="893"/>
      <c r="N7" s="896">
        <f>B29</f>
        <v>44676</v>
      </c>
      <c r="O7" s="897" t="str">
        <f>F29</f>
        <v>6-7 PM</v>
      </c>
      <c r="P7" s="808"/>
      <c r="Q7" s="896"/>
      <c r="R7" s="897"/>
      <c r="S7" s="808"/>
      <c r="T7" s="813"/>
      <c r="U7" s="807"/>
      <c r="V7" s="815"/>
    </row>
    <row r="8" spans="2:29" ht="16.5" thickBot="1" x14ac:dyDescent="0.3">
      <c r="B8" s="1278">
        <v>44584</v>
      </c>
      <c r="C8" s="1279">
        <v>0.25</v>
      </c>
      <c r="D8" s="1279">
        <v>0.35416666666666669</v>
      </c>
      <c r="E8" s="1301">
        <v>0.10416666666666669</v>
      </c>
      <c r="F8" s="1094" t="s">
        <v>54</v>
      </c>
      <c r="G8" s="805"/>
      <c r="H8" s="908" t="s">
        <v>5</v>
      </c>
      <c r="I8" s="482">
        <v>10.75</v>
      </c>
      <c r="J8" s="953"/>
      <c r="K8" s="895">
        <v>44342</v>
      </c>
      <c r="L8" s="897" t="s">
        <v>78</v>
      </c>
      <c r="M8" s="893"/>
      <c r="N8" s="896">
        <f>B39</f>
        <v>44712</v>
      </c>
      <c r="O8" s="897" t="str">
        <f>F39</f>
        <v>5-6 pm</v>
      </c>
      <c r="P8" s="808"/>
      <c r="Q8" s="896"/>
      <c r="R8" s="897"/>
      <c r="S8" s="808"/>
      <c r="T8" s="800"/>
      <c r="U8" s="814"/>
      <c r="V8" s="809"/>
    </row>
    <row r="9" spans="2:29" ht="16.5" thickBot="1" x14ac:dyDescent="0.3">
      <c r="B9" s="1095" t="s">
        <v>0</v>
      </c>
      <c r="C9" s="1096">
        <f>COUNT(B4:B8)</f>
        <v>5</v>
      </c>
      <c r="D9" s="1097" t="s">
        <v>25</v>
      </c>
      <c r="E9" s="1305">
        <f>E8+E7+E6+E5+E4</f>
        <v>0.44791666666666663</v>
      </c>
      <c r="F9" s="876"/>
      <c r="G9" s="805"/>
      <c r="H9" s="908" t="s">
        <v>6</v>
      </c>
      <c r="I9" s="482">
        <v>12.25</v>
      </c>
      <c r="J9" s="953"/>
      <c r="K9" s="895">
        <v>44368</v>
      </c>
      <c r="L9" s="897" t="s">
        <v>39</v>
      </c>
      <c r="M9" s="893"/>
      <c r="N9" s="898">
        <f>B46</f>
        <v>44725</v>
      </c>
      <c r="O9" s="899" t="str">
        <f>F46</f>
        <v>5-6 pm</v>
      </c>
      <c r="P9" s="808"/>
      <c r="Q9" s="896"/>
      <c r="R9" s="897"/>
      <c r="S9" s="808"/>
      <c r="T9" s="800"/>
      <c r="U9" s="897"/>
      <c r="V9" s="809"/>
      <c r="AC9" s="1297"/>
    </row>
    <row r="10" spans="2:29" ht="15.75" x14ac:dyDescent="0.25">
      <c r="B10" s="1297"/>
      <c r="C10" s="1298"/>
      <c r="D10" s="1298"/>
      <c r="E10" s="1299"/>
      <c r="F10" s="1093"/>
      <c r="G10" s="805"/>
      <c r="H10" s="908" t="s">
        <v>7</v>
      </c>
      <c r="I10" s="482">
        <v>15.5</v>
      </c>
      <c r="J10" s="953"/>
      <c r="K10" s="895">
        <v>44404</v>
      </c>
      <c r="L10" s="897" t="s">
        <v>42</v>
      </c>
      <c r="M10" s="893"/>
      <c r="N10" s="896">
        <f>B52</f>
        <v>44748</v>
      </c>
      <c r="O10" s="897" t="str">
        <f>F52</f>
        <v>4-5 PM</v>
      </c>
      <c r="P10" s="808"/>
      <c r="Q10" s="896"/>
      <c r="R10" s="897"/>
      <c r="S10" s="808"/>
      <c r="T10" s="800"/>
      <c r="U10" s="897"/>
      <c r="V10" s="809"/>
    </row>
    <row r="11" spans="2:29" ht="16.5" thickBot="1" x14ac:dyDescent="0.3">
      <c r="B11" s="1093"/>
      <c r="C11" s="1093"/>
      <c r="D11" s="1093"/>
      <c r="E11" s="1093"/>
      <c r="G11" s="805"/>
      <c r="H11" s="908" t="s">
        <v>8</v>
      </c>
      <c r="I11" s="806">
        <v>21</v>
      </c>
      <c r="J11" s="953"/>
      <c r="K11" s="895">
        <v>44420</v>
      </c>
      <c r="L11" s="897" t="s">
        <v>52</v>
      </c>
      <c r="M11" s="893"/>
      <c r="N11" s="896">
        <f>B62</f>
        <v>44783</v>
      </c>
      <c r="O11" s="899" t="str">
        <f>F62</f>
        <v>4-5 PM</v>
      </c>
      <c r="P11" s="808"/>
      <c r="Q11" s="896"/>
      <c r="R11" s="897"/>
      <c r="S11" s="808"/>
      <c r="T11" s="800"/>
      <c r="U11" s="897"/>
      <c r="V11" s="809"/>
    </row>
    <row r="12" spans="2:29" ht="30" x14ac:dyDescent="0.25">
      <c r="B12" s="1176" t="s">
        <v>103</v>
      </c>
      <c r="C12" s="1176" t="s">
        <v>104</v>
      </c>
      <c r="D12" s="1176" t="s">
        <v>105</v>
      </c>
      <c r="E12" s="1176" t="s">
        <v>106</v>
      </c>
      <c r="H12" s="908" t="s">
        <v>9</v>
      </c>
      <c r="I12" s="806">
        <v>17.75</v>
      </c>
      <c r="J12" s="953"/>
      <c r="K12" s="895">
        <v>44447</v>
      </c>
      <c r="L12" s="897" t="s">
        <v>78</v>
      </c>
      <c r="M12" s="893"/>
      <c r="N12" s="896">
        <v>44826</v>
      </c>
      <c r="O12" s="897" t="s">
        <v>78</v>
      </c>
      <c r="P12" s="808"/>
      <c r="Q12" s="800"/>
      <c r="R12" s="897"/>
      <c r="S12" s="808"/>
      <c r="T12" s="800"/>
      <c r="U12" s="897"/>
      <c r="V12" s="809"/>
    </row>
    <row r="13" spans="2:29" ht="15.75" x14ac:dyDescent="0.25">
      <c r="B13" s="1054">
        <v>44593</v>
      </c>
      <c r="C13" s="1055">
        <v>0.25</v>
      </c>
      <c r="D13" s="1055">
        <v>0.33333333333333331</v>
      </c>
      <c r="E13" s="1300">
        <v>8.3333333333333315E-2</v>
      </c>
      <c r="F13" s="1103"/>
      <c r="G13" s="805"/>
      <c r="H13" s="908" t="s">
        <v>10</v>
      </c>
      <c r="I13" s="806">
        <v>6.5</v>
      </c>
      <c r="J13" s="953"/>
      <c r="K13" s="895">
        <v>44474</v>
      </c>
      <c r="L13" s="897" t="s">
        <v>42</v>
      </c>
      <c r="M13" s="893"/>
      <c r="N13" s="896">
        <v>44854</v>
      </c>
      <c r="O13" s="897" t="s">
        <v>54</v>
      </c>
      <c r="P13" s="808"/>
      <c r="Q13" s="800"/>
      <c r="R13" s="897"/>
      <c r="S13" s="808"/>
      <c r="T13" s="800"/>
      <c r="U13" s="897"/>
      <c r="V13" s="809"/>
    </row>
    <row r="14" spans="2:29" ht="16.5" thickBot="1" x14ac:dyDescent="0.3">
      <c r="B14" s="1054">
        <v>44594</v>
      </c>
      <c r="C14" s="1055">
        <v>0.27083333333333331</v>
      </c>
      <c r="D14" s="1055">
        <v>0.33333333333333331</v>
      </c>
      <c r="E14" s="1300">
        <v>6.25E-2</v>
      </c>
      <c r="H14" s="908" t="s">
        <v>11</v>
      </c>
      <c r="I14" s="806">
        <v>10</v>
      </c>
      <c r="J14" s="953"/>
      <c r="K14" s="895">
        <v>44530</v>
      </c>
      <c r="L14" s="892" t="s">
        <v>43</v>
      </c>
      <c r="M14" s="893"/>
      <c r="N14" s="896">
        <v>44886</v>
      </c>
      <c r="O14" s="897" t="s">
        <v>54</v>
      </c>
      <c r="P14" s="808"/>
      <c r="Q14" s="800"/>
      <c r="R14" s="897"/>
      <c r="S14" s="808"/>
      <c r="T14" s="800"/>
      <c r="U14" s="897"/>
      <c r="V14" s="809"/>
    </row>
    <row r="15" spans="2:29" ht="16.5" thickBot="1" x14ac:dyDescent="0.3">
      <c r="B15" s="1274">
        <v>44601</v>
      </c>
      <c r="C15" s="1279">
        <v>0.25</v>
      </c>
      <c r="D15" s="1279">
        <v>0.33333333333333331</v>
      </c>
      <c r="E15" s="1307">
        <v>8.3333333333333315E-2</v>
      </c>
      <c r="F15" s="1094" t="s">
        <v>54</v>
      </c>
      <c r="H15" s="909" t="s">
        <v>30</v>
      </c>
      <c r="I15" s="822">
        <f>SUM(I3:I14)</f>
        <v>154.25</v>
      </c>
      <c r="J15" s="953"/>
      <c r="K15" s="895">
        <v>44543</v>
      </c>
      <c r="L15" s="892" t="s">
        <v>43</v>
      </c>
      <c r="M15" s="902"/>
      <c r="N15" s="903">
        <v>44919</v>
      </c>
      <c r="O15" s="904" t="s">
        <v>54</v>
      </c>
      <c r="P15" s="823"/>
      <c r="Q15" s="802"/>
      <c r="R15" s="897"/>
      <c r="S15" s="823"/>
      <c r="T15" s="802"/>
      <c r="U15" s="807"/>
      <c r="V15" s="825"/>
    </row>
    <row r="16" spans="2:29" ht="16.5" thickBot="1" x14ac:dyDescent="0.3">
      <c r="B16" s="1054">
        <v>44607</v>
      </c>
      <c r="C16" s="1055">
        <v>0.25</v>
      </c>
      <c r="D16" s="1055">
        <v>0.33333333333333331</v>
      </c>
      <c r="E16" s="1300">
        <v>8.3333333333333315E-2</v>
      </c>
      <c r="F16" s="1113"/>
      <c r="G16" s="805"/>
      <c r="H16" s="956"/>
      <c r="I16" s="818"/>
      <c r="J16" s="953"/>
      <c r="K16" s="1357" t="s">
        <v>59</v>
      </c>
      <c r="L16" s="1358"/>
      <c r="M16" s="1358"/>
      <c r="N16" s="1358"/>
      <c r="O16" s="1358"/>
      <c r="P16" s="1358"/>
      <c r="Q16" s="1358"/>
      <c r="R16" s="1358"/>
      <c r="S16" s="1358"/>
      <c r="T16" s="1358"/>
      <c r="U16" s="1358"/>
      <c r="V16" s="1359"/>
      <c r="W16" s="826"/>
      <c r="X16" s="827"/>
      <c r="Y16" s="827"/>
      <c r="Z16" s="826"/>
      <c r="AA16" s="828"/>
    </row>
    <row r="17" spans="2:35" ht="15.75" customHeight="1" thickBot="1" x14ac:dyDescent="0.3">
      <c r="B17" s="1099" t="s">
        <v>1</v>
      </c>
      <c r="C17" s="1096">
        <f>COUNT(B15:B16)</f>
        <v>2</v>
      </c>
      <c r="D17" s="1101" t="s">
        <v>25</v>
      </c>
      <c r="E17" s="1305">
        <f>E16+E15+E14+E13</f>
        <v>0.31249999999999994</v>
      </c>
      <c r="F17" s="1113"/>
      <c r="H17" s="758"/>
      <c r="I17" s="758"/>
      <c r="J17" s="953"/>
      <c r="K17" s="1347" t="s">
        <v>93</v>
      </c>
      <c r="L17" s="1344"/>
      <c r="M17" s="884"/>
      <c r="N17" s="1343" t="s">
        <v>94</v>
      </c>
      <c r="O17" s="1344"/>
      <c r="P17" s="884"/>
      <c r="Q17" s="1343" t="s">
        <v>95</v>
      </c>
      <c r="R17" s="1344"/>
      <c r="S17" s="884"/>
      <c r="T17" s="1345">
        <v>2020</v>
      </c>
      <c r="U17" s="1346"/>
      <c r="V17" s="885"/>
    </row>
    <row r="18" spans="2:35" ht="15.75" customHeight="1" thickBot="1" x14ac:dyDescent="0.3">
      <c r="B18" s="1104"/>
      <c r="C18" s="1105"/>
      <c r="D18" s="1105"/>
      <c r="E18" s="1106"/>
      <c r="F18" s="1113"/>
      <c r="G18" s="830"/>
      <c r="H18" s="829"/>
      <c r="I18" s="829"/>
      <c r="J18" s="953"/>
      <c r="K18" s="886" t="s">
        <v>48</v>
      </c>
      <c r="L18" s="887" t="s">
        <v>49</v>
      </c>
      <c r="M18" s="888"/>
      <c r="N18" s="889" t="s">
        <v>48</v>
      </c>
      <c r="O18" s="887" t="s">
        <v>49</v>
      </c>
      <c r="P18" s="888"/>
      <c r="Q18" s="889" t="s">
        <v>48</v>
      </c>
      <c r="R18" s="887" t="s">
        <v>49</v>
      </c>
      <c r="S18" s="888"/>
      <c r="T18" s="889" t="s">
        <v>48</v>
      </c>
      <c r="U18" s="887" t="s">
        <v>49</v>
      </c>
      <c r="V18" s="890"/>
    </row>
    <row r="19" spans="2:35" ht="14.25" customHeight="1" thickBot="1" x14ac:dyDescent="0.3">
      <c r="B19" s="1176" t="s">
        <v>103</v>
      </c>
      <c r="C19" s="1176" t="s">
        <v>104</v>
      </c>
      <c r="D19" s="1176" t="s">
        <v>105</v>
      </c>
      <c r="E19" s="1176" t="s">
        <v>106</v>
      </c>
      <c r="F19" s="1113"/>
      <c r="G19" s="830"/>
      <c r="H19" s="829"/>
      <c r="I19" s="829"/>
      <c r="J19" s="953"/>
      <c r="K19" s="891">
        <v>42744</v>
      </c>
      <c r="L19" s="892" t="s">
        <v>43</v>
      </c>
      <c r="M19" s="893"/>
      <c r="N19" s="894">
        <v>43107</v>
      </c>
      <c r="O19" s="892" t="s">
        <v>43</v>
      </c>
      <c r="P19" s="893"/>
      <c r="Q19" s="894">
        <v>43487</v>
      </c>
      <c r="R19" s="892" t="s">
        <v>43</v>
      </c>
      <c r="S19" s="808"/>
      <c r="T19" s="799">
        <v>43852</v>
      </c>
      <c r="U19" s="807" t="s">
        <v>43</v>
      </c>
      <c r="V19" s="809"/>
    </row>
    <row r="20" spans="2:35" ht="33" customHeight="1" thickBot="1" x14ac:dyDescent="0.3">
      <c r="B20" s="1173">
        <v>44621</v>
      </c>
      <c r="C20" s="1109">
        <v>0.25</v>
      </c>
      <c r="D20" s="1109">
        <v>0.33333333333333331</v>
      </c>
      <c r="E20" s="1304">
        <v>8.3333333333333315E-2</v>
      </c>
      <c r="G20" s="830"/>
      <c r="H20" s="829"/>
      <c r="I20" s="829"/>
      <c r="J20" s="953"/>
      <c r="K20" s="895">
        <v>42776</v>
      </c>
      <c r="L20" s="892" t="s">
        <v>43</v>
      </c>
      <c r="M20" s="893"/>
      <c r="N20" s="896">
        <v>43134</v>
      </c>
      <c r="O20" s="892" t="s">
        <v>55</v>
      </c>
      <c r="P20" s="808"/>
      <c r="Q20" s="896">
        <v>43497</v>
      </c>
      <c r="R20" s="897" t="s">
        <v>43</v>
      </c>
      <c r="S20" s="808"/>
      <c r="T20" s="813">
        <v>43883</v>
      </c>
      <c r="U20" s="807" t="s">
        <v>54</v>
      </c>
      <c r="V20" s="815"/>
    </row>
    <row r="21" spans="2:35" ht="15.75" customHeight="1" thickBot="1" x14ac:dyDescent="0.3">
      <c r="B21" s="1278">
        <v>44633</v>
      </c>
      <c r="C21" s="1279">
        <v>0.27083333333333331</v>
      </c>
      <c r="D21" s="1279">
        <v>0.375</v>
      </c>
      <c r="E21" s="1301">
        <v>0.10416666666666669</v>
      </c>
      <c r="F21" s="1094" t="s">
        <v>54</v>
      </c>
      <c r="G21" s="830"/>
      <c r="H21" s="758"/>
      <c r="I21" s="829"/>
      <c r="J21" s="953"/>
      <c r="K21" s="895">
        <v>42810</v>
      </c>
      <c r="L21" s="892" t="s">
        <v>43</v>
      </c>
      <c r="M21" s="893"/>
      <c r="N21" s="896">
        <v>43174</v>
      </c>
      <c r="O21" s="897" t="s">
        <v>43</v>
      </c>
      <c r="P21" s="808"/>
      <c r="Q21" s="896">
        <v>43531</v>
      </c>
      <c r="R21" s="897" t="s">
        <v>38</v>
      </c>
      <c r="S21" s="808"/>
      <c r="T21" s="813">
        <v>43891</v>
      </c>
      <c r="U21" s="807" t="s">
        <v>54</v>
      </c>
      <c r="V21" s="815"/>
    </row>
    <row r="22" spans="2:35" ht="15.75" customHeight="1" thickBot="1" x14ac:dyDescent="0.3">
      <c r="B22" s="1099" t="s">
        <v>2</v>
      </c>
      <c r="C22" s="1096">
        <f>COUNT(B19:B21)</f>
        <v>2</v>
      </c>
      <c r="D22" s="1111" t="s">
        <v>25</v>
      </c>
      <c r="E22" s="1305">
        <f>SUM(E19:E21)</f>
        <v>0.1875</v>
      </c>
      <c r="G22" s="830"/>
      <c r="I22" s="829"/>
      <c r="J22" s="953"/>
      <c r="K22" s="895">
        <v>42854</v>
      </c>
      <c r="L22" s="897" t="s">
        <v>42</v>
      </c>
      <c r="M22" s="893"/>
      <c r="N22" s="896">
        <v>43201</v>
      </c>
      <c r="O22" s="897" t="s">
        <v>43</v>
      </c>
      <c r="P22" s="808"/>
      <c r="Q22" s="896">
        <v>43558</v>
      </c>
      <c r="R22" s="897" t="s">
        <v>43</v>
      </c>
      <c r="S22" s="808"/>
      <c r="T22" s="813">
        <v>43929</v>
      </c>
      <c r="U22" s="807" t="s">
        <v>82</v>
      </c>
      <c r="V22" s="815"/>
    </row>
    <row r="23" spans="2:35" ht="15.75" customHeight="1" thickBot="1" x14ac:dyDescent="0.3">
      <c r="B23" s="1104"/>
      <c r="C23" s="1105"/>
      <c r="D23" s="1112"/>
      <c r="E23" s="1106"/>
      <c r="F23" s="1154"/>
      <c r="I23" s="758"/>
      <c r="J23" s="953"/>
      <c r="K23" s="895">
        <v>42872</v>
      </c>
      <c r="L23" s="897" t="s">
        <v>40</v>
      </c>
      <c r="M23" s="893"/>
      <c r="N23" s="896">
        <v>43234</v>
      </c>
      <c r="O23" s="897" t="s">
        <v>39</v>
      </c>
      <c r="P23" s="808"/>
      <c r="Q23" s="896">
        <v>43614</v>
      </c>
      <c r="R23" s="897" t="s">
        <v>39</v>
      </c>
      <c r="S23" s="808"/>
      <c r="T23" s="800">
        <v>43981</v>
      </c>
      <c r="U23" s="814" t="s">
        <v>82</v>
      </c>
      <c r="V23" s="809"/>
    </row>
    <row r="24" spans="2:35" ht="15.75" customHeight="1" thickBot="1" x14ac:dyDescent="0.3">
      <c r="B24" s="1176" t="s">
        <v>103</v>
      </c>
      <c r="C24" s="1176" t="s">
        <v>104</v>
      </c>
      <c r="D24" s="1176" t="s">
        <v>105</v>
      </c>
      <c r="E24" s="1176" t="s">
        <v>106</v>
      </c>
      <c r="F24" s="1113"/>
      <c r="H24" s="758"/>
      <c r="I24" s="758"/>
      <c r="J24" s="953"/>
      <c r="K24" s="895">
        <v>42900</v>
      </c>
      <c r="L24" s="897" t="s">
        <v>39</v>
      </c>
      <c r="M24" s="893"/>
      <c r="N24" s="898">
        <v>43270</v>
      </c>
      <c r="O24" s="899" t="s">
        <v>39</v>
      </c>
      <c r="P24" s="808"/>
      <c r="Q24" s="896">
        <v>43640</v>
      </c>
      <c r="R24" s="897" t="s">
        <v>40</v>
      </c>
      <c r="S24" s="808"/>
      <c r="T24" s="800">
        <v>44011</v>
      </c>
      <c r="U24" s="897" t="s">
        <v>40</v>
      </c>
      <c r="V24" s="809"/>
    </row>
    <row r="25" spans="2:35" ht="17.25" customHeight="1" thickBot="1" x14ac:dyDescent="0.3">
      <c r="B25" s="1176">
        <v>44663</v>
      </c>
      <c r="C25" s="1157">
        <v>0.66666666666666663</v>
      </c>
      <c r="D25" s="1157">
        <v>0.79166666666666663</v>
      </c>
      <c r="E25" s="1304">
        <v>0.125</v>
      </c>
      <c r="F25" s="1113"/>
      <c r="H25" s="758"/>
      <c r="I25" s="758"/>
      <c r="J25" s="953"/>
      <c r="K25" s="895">
        <v>42929</v>
      </c>
      <c r="L25" s="897" t="s">
        <v>39</v>
      </c>
      <c r="M25" s="893"/>
      <c r="N25" s="896">
        <v>43292</v>
      </c>
      <c r="O25" s="897" t="s">
        <v>40</v>
      </c>
      <c r="P25" s="808"/>
      <c r="Q25" s="896">
        <v>43663</v>
      </c>
      <c r="R25" s="897" t="s">
        <v>42</v>
      </c>
      <c r="S25" s="808"/>
      <c r="T25" s="800">
        <v>44032</v>
      </c>
      <c r="U25" s="897" t="s">
        <v>78</v>
      </c>
      <c r="V25" s="809"/>
    </row>
    <row r="26" spans="2:35" ht="15.75" customHeight="1" thickBot="1" x14ac:dyDescent="0.3">
      <c r="B26" s="1176">
        <v>44664</v>
      </c>
      <c r="C26" s="1157">
        <v>0.66666666666666663</v>
      </c>
      <c r="D26" s="1157">
        <v>0.875</v>
      </c>
      <c r="E26" s="1304">
        <v>0.20833333333333337</v>
      </c>
      <c r="F26" s="1113"/>
      <c r="H26" s="832"/>
      <c r="I26" s="758"/>
      <c r="J26" s="953"/>
      <c r="K26" s="895">
        <v>42965</v>
      </c>
      <c r="L26" s="897" t="s">
        <v>42</v>
      </c>
      <c r="M26" s="893"/>
      <c r="N26" s="896">
        <v>43320</v>
      </c>
      <c r="O26" s="899" t="s">
        <v>39</v>
      </c>
      <c r="P26" s="808"/>
      <c r="Q26" s="896">
        <v>43690</v>
      </c>
      <c r="R26" s="897" t="s">
        <v>42</v>
      </c>
      <c r="S26" s="808"/>
      <c r="T26" s="800">
        <v>44070</v>
      </c>
      <c r="U26" s="897" t="s">
        <v>78</v>
      </c>
      <c r="V26" s="809"/>
    </row>
    <row r="27" spans="2:35" ht="15.75" customHeight="1" x14ac:dyDescent="0.25">
      <c r="B27" s="1173">
        <v>44671</v>
      </c>
      <c r="C27" s="1109">
        <v>0.25</v>
      </c>
      <c r="D27" s="1109">
        <v>0.33333333333333331</v>
      </c>
      <c r="E27" s="1304">
        <v>8.3333333333333315E-2</v>
      </c>
      <c r="H27" s="832"/>
      <c r="I27" s="833"/>
      <c r="J27" s="953"/>
      <c r="K27" s="895">
        <v>43006</v>
      </c>
      <c r="L27" s="897" t="s">
        <v>39</v>
      </c>
      <c r="M27" s="893"/>
      <c r="N27" s="896">
        <v>43347</v>
      </c>
      <c r="O27" s="897" t="s">
        <v>42</v>
      </c>
      <c r="P27" s="808"/>
      <c r="Q27" s="800">
        <v>43720</v>
      </c>
      <c r="R27" s="897" t="s">
        <v>39</v>
      </c>
      <c r="S27" s="808"/>
      <c r="T27" s="800">
        <v>44077</v>
      </c>
      <c r="U27" s="897" t="s">
        <v>78</v>
      </c>
      <c r="V27" s="809"/>
    </row>
    <row r="28" spans="2:35" ht="15.75" customHeight="1" thickBot="1" x14ac:dyDescent="0.3">
      <c r="B28" s="1054">
        <v>44675</v>
      </c>
      <c r="C28" s="1055">
        <v>0.6875</v>
      </c>
      <c r="D28" s="1055">
        <v>0.8125</v>
      </c>
      <c r="E28" s="1300">
        <v>0.125</v>
      </c>
      <c r="H28" s="838"/>
      <c r="I28" s="833"/>
      <c r="J28" s="953"/>
      <c r="K28" s="895">
        <v>43018</v>
      </c>
      <c r="L28" s="897" t="s">
        <v>42</v>
      </c>
      <c r="M28" s="893"/>
      <c r="N28" s="896">
        <v>43378</v>
      </c>
      <c r="O28" s="897" t="s">
        <v>39</v>
      </c>
      <c r="P28" s="808"/>
      <c r="Q28" s="800">
        <v>43741</v>
      </c>
      <c r="R28" s="897" t="s">
        <v>42</v>
      </c>
      <c r="S28" s="808"/>
      <c r="T28" s="800">
        <v>44112</v>
      </c>
      <c r="U28" s="897" t="s">
        <v>78</v>
      </c>
      <c r="V28" s="809"/>
    </row>
    <row r="29" spans="2:35" ht="15.75" customHeight="1" thickBot="1" x14ac:dyDescent="0.3">
      <c r="B29" s="1277">
        <v>44676</v>
      </c>
      <c r="C29" s="1251">
        <v>0.58333333333333337</v>
      </c>
      <c r="D29" s="1251">
        <v>0.8125</v>
      </c>
      <c r="E29" s="1307">
        <v>0.22916666666666663</v>
      </c>
      <c r="F29" s="1094" t="s">
        <v>116</v>
      </c>
      <c r="H29" s="838"/>
      <c r="I29" s="837" t="s">
        <v>41</v>
      </c>
      <c r="J29" s="953"/>
      <c r="K29" s="895">
        <v>43067</v>
      </c>
      <c r="L29" s="892" t="s">
        <v>43</v>
      </c>
      <c r="M29" s="893"/>
      <c r="N29" s="896">
        <v>43433</v>
      </c>
      <c r="O29" s="897" t="s">
        <v>43</v>
      </c>
      <c r="P29" s="808"/>
      <c r="Q29" s="800">
        <v>43783</v>
      </c>
      <c r="R29" s="897" t="s">
        <v>38</v>
      </c>
      <c r="S29" s="808"/>
      <c r="T29" s="800">
        <v>44154</v>
      </c>
      <c r="U29" s="897" t="s">
        <v>43</v>
      </c>
      <c r="V29" s="809"/>
    </row>
    <row r="30" spans="2:35" ht="15.75" customHeight="1" thickBot="1" x14ac:dyDescent="0.3">
      <c r="B30" s="1173">
        <v>44677</v>
      </c>
      <c r="C30" s="1109">
        <v>0.58333333333333337</v>
      </c>
      <c r="D30" s="1109">
        <v>0.66666666666666663</v>
      </c>
      <c r="E30" s="1304">
        <v>8.3333333333333259E-2</v>
      </c>
      <c r="F30" s="1113"/>
      <c r="H30" s="838"/>
      <c r="I30" s="837"/>
      <c r="J30" s="954"/>
      <c r="K30" s="900">
        <v>43098</v>
      </c>
      <c r="L30" s="892" t="s">
        <v>43</v>
      </c>
      <c r="M30" s="902"/>
      <c r="N30" s="903">
        <v>43440</v>
      </c>
      <c r="O30" s="904" t="s">
        <v>43</v>
      </c>
      <c r="P30" s="823"/>
      <c r="Q30" s="802">
        <v>43819</v>
      </c>
      <c r="R30" s="897" t="s">
        <v>43</v>
      </c>
      <c r="S30" s="823"/>
      <c r="T30" s="802">
        <v>44174</v>
      </c>
      <c r="U30" s="807" t="s">
        <v>43</v>
      </c>
      <c r="V30" s="825"/>
    </row>
    <row r="31" spans="2:35" ht="15.75" customHeight="1" thickBot="1" x14ac:dyDescent="0.3">
      <c r="B31" s="1278"/>
      <c r="C31" s="1279"/>
      <c r="D31" s="1279"/>
      <c r="E31" s="1301"/>
      <c r="F31" s="1155"/>
      <c r="G31" s="840"/>
      <c r="H31" s="838"/>
      <c r="I31" s="837"/>
      <c r="J31" s="953"/>
      <c r="K31" s="905"/>
      <c r="L31" s="906"/>
      <c r="M31" s="907"/>
      <c r="N31" s="906"/>
      <c r="O31" s="906"/>
      <c r="P31" s="907"/>
      <c r="Q31" s="906"/>
      <c r="R31" s="906"/>
      <c r="S31" s="907"/>
      <c r="T31" s="906"/>
      <c r="U31" s="906"/>
      <c r="V31" s="907"/>
    </row>
    <row r="32" spans="2:35" ht="15.75" customHeight="1" thickBot="1" x14ac:dyDescent="0.3">
      <c r="B32" s="1099" t="s">
        <v>3</v>
      </c>
      <c r="C32" s="1100">
        <f>COUNT(B24:B31)</f>
        <v>6</v>
      </c>
      <c r="D32" s="1111" t="s">
        <v>25</v>
      </c>
      <c r="E32" s="1305">
        <f>SUM(E24:E31)</f>
        <v>0.85416666666666663</v>
      </c>
      <c r="F32" s="1155"/>
      <c r="G32" s="840"/>
      <c r="H32" s="838"/>
      <c r="I32" s="839"/>
      <c r="J32" s="953"/>
      <c r="K32" s="1347" t="s">
        <v>68</v>
      </c>
      <c r="L32" s="1344"/>
      <c r="M32" s="884"/>
      <c r="N32" s="1343" t="s">
        <v>69</v>
      </c>
      <c r="O32" s="1344"/>
      <c r="P32" s="884"/>
      <c r="Q32" s="1343" t="s">
        <v>70</v>
      </c>
      <c r="R32" s="1344"/>
      <c r="S32" s="884"/>
      <c r="T32" s="1345">
        <v>2016</v>
      </c>
      <c r="U32" s="1346"/>
      <c r="V32" s="885"/>
      <c r="AF32" s="834"/>
      <c r="AG32" s="835"/>
      <c r="AH32" s="835"/>
      <c r="AI32" s="836"/>
    </row>
    <row r="33" spans="2:35" ht="15.75" customHeight="1" thickBot="1" x14ac:dyDescent="0.3">
      <c r="B33" s="1114"/>
      <c r="C33" s="1115"/>
      <c r="D33" s="1116"/>
      <c r="E33" s="1106"/>
      <c r="G33" s="805"/>
      <c r="H33" s="838"/>
      <c r="J33" s="953"/>
      <c r="K33" s="886" t="s">
        <v>48</v>
      </c>
      <c r="L33" s="887" t="s">
        <v>49</v>
      </c>
      <c r="M33" s="888"/>
      <c r="N33" s="889" t="s">
        <v>48</v>
      </c>
      <c r="O33" s="887" t="s">
        <v>49</v>
      </c>
      <c r="P33" s="888"/>
      <c r="Q33" s="889" t="s">
        <v>48</v>
      </c>
      <c r="R33" s="887" t="s">
        <v>49</v>
      </c>
      <c r="S33" s="888"/>
      <c r="T33" s="889" t="s">
        <v>48</v>
      </c>
      <c r="U33" s="887" t="s">
        <v>49</v>
      </c>
      <c r="V33" s="890"/>
      <c r="AF33" s="834"/>
      <c r="AG33" s="835"/>
      <c r="AH33" s="835"/>
      <c r="AI33" s="836"/>
    </row>
    <row r="34" spans="2:35" ht="15.75" customHeight="1" thickBot="1" x14ac:dyDescent="0.3">
      <c r="B34" s="1176" t="s">
        <v>103</v>
      </c>
      <c r="C34" s="1176" t="s">
        <v>104</v>
      </c>
      <c r="D34" s="1176" t="s">
        <v>105</v>
      </c>
      <c r="E34" s="1176" t="s">
        <v>106</v>
      </c>
      <c r="H34" s="840"/>
      <c r="J34" s="953"/>
      <c r="K34" s="891">
        <v>41299</v>
      </c>
      <c r="L34" s="892" t="s">
        <v>43</v>
      </c>
      <c r="M34" s="893"/>
      <c r="N34" s="894">
        <v>41646</v>
      </c>
      <c r="O34" s="892" t="s">
        <v>43</v>
      </c>
      <c r="P34" s="893"/>
      <c r="Q34" s="894">
        <v>42012</v>
      </c>
      <c r="R34" s="892" t="s">
        <v>43</v>
      </c>
      <c r="S34" s="808"/>
      <c r="T34" s="799">
        <v>42388</v>
      </c>
      <c r="U34" s="807" t="s">
        <v>43</v>
      </c>
      <c r="V34" s="809"/>
      <c r="AF34" s="834"/>
      <c r="AG34" s="835"/>
      <c r="AH34" s="835"/>
      <c r="AI34" s="836"/>
    </row>
    <row r="35" spans="2:35" ht="15.75" customHeight="1" thickBot="1" x14ac:dyDescent="0.3">
      <c r="B35" s="1176">
        <v>44684</v>
      </c>
      <c r="C35" s="1157">
        <v>0.64583333333333337</v>
      </c>
      <c r="D35" s="1157">
        <v>0.71875</v>
      </c>
      <c r="E35" s="1304">
        <v>7.291666666666663E-2</v>
      </c>
      <c r="H35" s="840"/>
      <c r="J35" s="953"/>
      <c r="K35" s="895">
        <v>41323</v>
      </c>
      <c r="L35" s="892" t="s">
        <v>43</v>
      </c>
      <c r="M35" s="893"/>
      <c r="N35" s="896">
        <v>41682</v>
      </c>
      <c r="O35" s="897" t="s">
        <v>50</v>
      </c>
      <c r="P35" s="808"/>
      <c r="Q35" s="896">
        <v>42055</v>
      </c>
      <c r="R35" s="897" t="s">
        <v>43</v>
      </c>
      <c r="S35" s="808"/>
      <c r="T35" s="813">
        <v>42411</v>
      </c>
      <c r="U35" s="807" t="s">
        <v>43</v>
      </c>
      <c r="V35" s="815"/>
      <c r="AF35" s="834"/>
      <c r="AG35" s="835"/>
      <c r="AH35" s="835"/>
      <c r="AI35" s="836"/>
    </row>
    <row r="36" spans="2:35" ht="15.75" customHeight="1" thickBot="1" x14ac:dyDescent="0.3">
      <c r="B36" s="1176">
        <v>44685</v>
      </c>
      <c r="C36" s="1157">
        <v>0.60416666666666663</v>
      </c>
      <c r="D36" s="1157">
        <v>0.78125</v>
      </c>
      <c r="E36" s="1304">
        <v>0.17708333333333337</v>
      </c>
      <c r="F36" s="1155"/>
      <c r="H36" s="840"/>
      <c r="J36" s="953"/>
      <c r="K36" s="895">
        <v>41337</v>
      </c>
      <c r="L36" s="892" t="s">
        <v>43</v>
      </c>
      <c r="M36" s="893"/>
      <c r="N36" s="896">
        <v>41702</v>
      </c>
      <c r="O36" s="897" t="s">
        <v>43</v>
      </c>
      <c r="P36" s="808"/>
      <c r="Q36" s="896">
        <v>42070</v>
      </c>
      <c r="R36" s="897" t="s">
        <v>43</v>
      </c>
      <c r="S36" s="808"/>
      <c r="T36" s="813">
        <v>42432</v>
      </c>
      <c r="U36" s="807" t="s">
        <v>43</v>
      </c>
      <c r="V36" s="815"/>
      <c r="AF36" s="834"/>
      <c r="AG36" s="835"/>
      <c r="AH36" s="835"/>
      <c r="AI36" s="836"/>
    </row>
    <row r="37" spans="2:35" ht="15.75" customHeight="1" x14ac:dyDescent="0.25">
      <c r="B37" s="1173">
        <v>44700</v>
      </c>
      <c r="C37" s="1109">
        <v>0.58333333333333337</v>
      </c>
      <c r="D37" s="1109">
        <v>0.78125</v>
      </c>
      <c r="E37" s="1304">
        <v>0.19791666666666663</v>
      </c>
      <c r="G37" s="805"/>
      <c r="H37" s="840"/>
      <c r="I37" s="838"/>
      <c r="J37" s="953"/>
      <c r="K37" s="895">
        <v>41368</v>
      </c>
      <c r="L37" s="897" t="s">
        <v>74</v>
      </c>
      <c r="M37" s="893"/>
      <c r="N37" s="896">
        <v>41746</v>
      </c>
      <c r="O37" s="897" t="s">
        <v>43</v>
      </c>
      <c r="P37" s="808"/>
      <c r="Q37" s="896">
        <v>42104</v>
      </c>
      <c r="R37" s="897" t="s">
        <v>39</v>
      </c>
      <c r="S37" s="808"/>
      <c r="T37" s="813">
        <v>42466</v>
      </c>
      <c r="U37" s="807" t="s">
        <v>43</v>
      </c>
      <c r="V37" s="815"/>
      <c r="AE37" s="834"/>
      <c r="AF37" s="835"/>
      <c r="AG37" s="835"/>
      <c r="AH37" s="836"/>
    </row>
    <row r="38" spans="2:35" ht="15.75" customHeight="1" thickBot="1" x14ac:dyDescent="0.3">
      <c r="B38" s="1054">
        <v>44701</v>
      </c>
      <c r="C38" s="1055">
        <v>0.625</v>
      </c>
      <c r="D38" s="1055">
        <v>0.75</v>
      </c>
      <c r="E38" s="1300">
        <v>0.125</v>
      </c>
      <c r="F38" s="1104"/>
      <c r="G38" s="805"/>
      <c r="H38" s="846"/>
      <c r="I38" s="838"/>
      <c r="J38" s="953"/>
      <c r="K38" s="895">
        <v>41424</v>
      </c>
      <c r="L38" s="897" t="s">
        <v>40</v>
      </c>
      <c r="M38" s="893"/>
      <c r="N38" s="896">
        <v>41787</v>
      </c>
      <c r="O38" s="897" t="s">
        <v>39</v>
      </c>
      <c r="P38" s="808"/>
      <c r="Q38" s="896">
        <v>42142</v>
      </c>
      <c r="R38" s="897" t="s">
        <v>40</v>
      </c>
      <c r="S38" s="808"/>
      <c r="T38" s="800">
        <v>42516</v>
      </c>
      <c r="U38" s="814" t="s">
        <v>40</v>
      </c>
      <c r="V38" s="809"/>
    </row>
    <row r="39" spans="2:35" ht="15.75" customHeight="1" thickBot="1" x14ac:dyDescent="0.3">
      <c r="B39" s="1277">
        <v>44712</v>
      </c>
      <c r="C39" s="1251">
        <v>0.63541666666666663</v>
      </c>
      <c r="D39" s="1251">
        <v>0.78125</v>
      </c>
      <c r="E39" s="1307">
        <v>0.14583333333333337</v>
      </c>
      <c r="F39" s="1094" t="s">
        <v>40</v>
      </c>
      <c r="G39" s="805"/>
      <c r="H39" s="842"/>
      <c r="I39" s="840"/>
      <c r="J39" s="953"/>
      <c r="K39" s="895">
        <v>41438</v>
      </c>
      <c r="L39" s="897" t="s">
        <v>42</v>
      </c>
      <c r="M39" s="893"/>
      <c r="N39" s="898">
        <v>41809</v>
      </c>
      <c r="O39" s="899" t="s">
        <v>42</v>
      </c>
      <c r="P39" s="808"/>
      <c r="Q39" s="896">
        <v>42171</v>
      </c>
      <c r="R39" s="897" t="s">
        <v>42</v>
      </c>
      <c r="S39" s="808"/>
      <c r="T39" s="800">
        <v>42543</v>
      </c>
      <c r="U39" s="897" t="s">
        <v>39</v>
      </c>
      <c r="V39" s="809"/>
    </row>
    <row r="40" spans="2:35" ht="15.75" customHeight="1" thickBot="1" x14ac:dyDescent="0.3">
      <c r="B40" s="1099" t="s">
        <v>4</v>
      </c>
      <c r="C40" s="1100">
        <f>COUNT(B34:B39)</f>
        <v>5</v>
      </c>
      <c r="D40" s="1111" t="s">
        <v>25</v>
      </c>
      <c r="E40" s="1305">
        <f>SUM(E34:E39)</f>
        <v>0.71875</v>
      </c>
      <c r="F40" s="1159"/>
      <c r="G40" s="847"/>
      <c r="H40" s="846"/>
      <c r="I40" s="840"/>
      <c r="J40" s="953"/>
      <c r="K40" s="895">
        <v>41471</v>
      </c>
      <c r="L40" s="897" t="s">
        <v>39</v>
      </c>
      <c r="M40" s="893"/>
      <c r="N40" s="896">
        <v>41822</v>
      </c>
      <c r="O40" s="897" t="s">
        <v>39</v>
      </c>
      <c r="P40" s="808"/>
      <c r="Q40" s="896">
        <v>42206</v>
      </c>
      <c r="R40" s="897" t="s">
        <v>51</v>
      </c>
      <c r="S40" s="808"/>
      <c r="T40" s="800">
        <v>42577</v>
      </c>
      <c r="U40" s="897" t="s">
        <v>39</v>
      </c>
      <c r="V40" s="809"/>
    </row>
    <row r="41" spans="2:35" ht="36" customHeight="1" thickBot="1" x14ac:dyDescent="0.3">
      <c r="B41" s="1114"/>
      <c r="C41" s="1115"/>
      <c r="D41" s="1116"/>
      <c r="E41" s="1106"/>
      <c r="G41" s="847"/>
      <c r="H41" s="846"/>
      <c r="I41" s="840"/>
      <c r="J41" s="953"/>
      <c r="K41" s="895">
        <v>41498</v>
      </c>
      <c r="L41" s="897" t="s">
        <v>42</v>
      </c>
      <c r="M41" s="893"/>
      <c r="N41" s="896">
        <v>41873</v>
      </c>
      <c r="O41" s="899" t="s">
        <v>42</v>
      </c>
      <c r="P41" s="808"/>
      <c r="Q41" s="896">
        <v>42221</v>
      </c>
      <c r="R41" s="897" t="s">
        <v>42</v>
      </c>
      <c r="S41" s="808"/>
      <c r="T41" s="800">
        <v>42597</v>
      </c>
      <c r="U41" s="897" t="s">
        <v>39</v>
      </c>
      <c r="V41" s="809"/>
    </row>
    <row r="42" spans="2:35" ht="15.75" customHeight="1" x14ac:dyDescent="0.25">
      <c r="B42" s="1351" t="s">
        <v>103</v>
      </c>
      <c r="C42" s="1353" t="s">
        <v>104</v>
      </c>
      <c r="D42" s="1353" t="s">
        <v>105</v>
      </c>
      <c r="E42" s="1355" t="s">
        <v>106</v>
      </c>
      <c r="F42" s="1113"/>
      <c r="G42" s="847"/>
      <c r="H42" s="846"/>
      <c r="I42" s="840"/>
      <c r="J42" s="953"/>
      <c r="K42" s="895">
        <v>41527</v>
      </c>
      <c r="L42" s="897" t="s">
        <v>39</v>
      </c>
      <c r="M42" s="893"/>
      <c r="N42" s="896">
        <v>41884</v>
      </c>
      <c r="O42" s="897" t="s">
        <v>51</v>
      </c>
      <c r="P42" s="808"/>
      <c r="Q42" s="800">
        <v>42249</v>
      </c>
      <c r="R42" s="897" t="s">
        <v>39</v>
      </c>
      <c r="S42" s="808"/>
      <c r="T42" s="800">
        <v>42621</v>
      </c>
      <c r="U42" s="897" t="s">
        <v>39</v>
      </c>
      <c r="V42" s="809"/>
    </row>
    <row r="43" spans="2:35" ht="15.75" customHeight="1" thickBot="1" x14ac:dyDescent="0.25">
      <c r="B43" s="1352"/>
      <c r="C43" s="1354"/>
      <c r="D43" s="1354"/>
      <c r="E43" s="1356"/>
      <c r="G43" s="847"/>
      <c r="H43" s="842"/>
      <c r="J43" s="953"/>
      <c r="K43" s="895">
        <v>41551</v>
      </c>
      <c r="L43" s="897" t="s">
        <v>39</v>
      </c>
      <c r="M43" s="893"/>
      <c r="N43" s="896">
        <v>41920</v>
      </c>
      <c r="O43" s="897" t="s">
        <v>40</v>
      </c>
      <c r="P43" s="808"/>
      <c r="Q43" s="800">
        <v>42296</v>
      </c>
      <c r="R43" s="897" t="s">
        <v>43</v>
      </c>
      <c r="S43" s="808"/>
      <c r="T43" s="800">
        <v>42662</v>
      </c>
      <c r="U43" s="897" t="s">
        <v>39</v>
      </c>
      <c r="V43" s="809"/>
    </row>
    <row r="44" spans="2:35" ht="15.75" customHeight="1" thickBot="1" x14ac:dyDescent="0.3">
      <c r="B44" s="1309">
        <v>44713</v>
      </c>
      <c r="C44" s="1246">
        <v>0.625</v>
      </c>
      <c r="D44" s="1246">
        <v>0.76041666666666663</v>
      </c>
      <c r="E44" s="1308">
        <v>0.13541666666666663</v>
      </c>
      <c r="G44" s="805"/>
      <c r="H44" s="842"/>
      <c r="J44" s="953"/>
      <c r="K44" s="895">
        <v>41603</v>
      </c>
      <c r="L44" s="892" t="s">
        <v>43</v>
      </c>
      <c r="M44" s="893"/>
      <c r="N44" s="896">
        <v>41962</v>
      </c>
      <c r="O44" s="897" t="s">
        <v>43</v>
      </c>
      <c r="P44" s="808"/>
      <c r="Q44" s="800">
        <v>42332</v>
      </c>
      <c r="R44" s="897" t="s">
        <v>43</v>
      </c>
      <c r="S44" s="808"/>
      <c r="T44" s="800">
        <v>42697</v>
      </c>
      <c r="U44" s="897" t="s">
        <v>39</v>
      </c>
      <c r="V44" s="809"/>
    </row>
    <row r="45" spans="2:35" ht="15.75" customHeight="1" thickBot="1" x14ac:dyDescent="0.3">
      <c r="B45" s="1247">
        <v>44714</v>
      </c>
      <c r="C45" s="1248">
        <v>0.625</v>
      </c>
      <c r="D45" s="1248">
        <v>0.71875</v>
      </c>
      <c r="E45" s="1308">
        <v>9.375E-2</v>
      </c>
      <c r="F45" s="1159"/>
      <c r="G45" s="762"/>
      <c r="H45" s="842"/>
      <c r="I45" s="842"/>
      <c r="J45" s="953"/>
      <c r="K45" s="900">
        <v>41633</v>
      </c>
      <c r="L45" s="901" t="s">
        <v>43</v>
      </c>
      <c r="M45" s="902"/>
      <c r="N45" s="903">
        <v>41985</v>
      </c>
      <c r="O45" s="904" t="s">
        <v>43</v>
      </c>
      <c r="P45" s="823"/>
      <c r="Q45" s="802">
        <v>42358</v>
      </c>
      <c r="R45" s="897" t="s">
        <v>43</v>
      </c>
      <c r="S45" s="823"/>
      <c r="T45" s="802">
        <v>42720</v>
      </c>
      <c r="U45" s="807" t="s">
        <v>43</v>
      </c>
      <c r="V45" s="825"/>
    </row>
    <row r="46" spans="2:35" ht="15.75" customHeight="1" thickBot="1" x14ac:dyDescent="0.3">
      <c r="B46" s="1277">
        <v>44725</v>
      </c>
      <c r="C46" s="1251">
        <v>0.625</v>
      </c>
      <c r="D46" s="1251">
        <v>0.76041666666666663</v>
      </c>
      <c r="E46" s="1310">
        <v>0.13541666666666663</v>
      </c>
      <c r="F46" s="1094" t="s">
        <v>40</v>
      </c>
      <c r="G46" s="805"/>
      <c r="I46" s="842"/>
      <c r="J46" s="953"/>
      <c r="K46" s="905"/>
      <c r="L46" s="906"/>
      <c r="M46" s="907"/>
      <c r="N46" s="906"/>
      <c r="O46" s="906"/>
      <c r="P46" s="907"/>
      <c r="Q46" s="906"/>
      <c r="R46" s="906"/>
      <c r="S46" s="907"/>
      <c r="T46" s="906"/>
      <c r="U46" s="906"/>
      <c r="V46" s="907"/>
    </row>
    <row r="47" spans="2:35" ht="15.75" customHeight="1" x14ac:dyDescent="0.25">
      <c r="B47" s="1247">
        <v>44729</v>
      </c>
      <c r="C47" s="1248">
        <v>0.66666666666666663</v>
      </c>
      <c r="D47" s="1248">
        <v>0.75</v>
      </c>
      <c r="E47" s="1308">
        <v>8.333333333333337E-2</v>
      </c>
      <c r="I47" s="842"/>
      <c r="J47" s="953"/>
      <c r="K47" s="1347" t="s">
        <v>58</v>
      </c>
      <c r="L47" s="1344"/>
      <c r="M47" s="884"/>
      <c r="N47" s="1345">
        <v>2010</v>
      </c>
      <c r="O47" s="1346"/>
      <c r="P47" s="910"/>
      <c r="Q47" s="1345">
        <v>2011</v>
      </c>
      <c r="R47" s="1346"/>
      <c r="S47" s="910"/>
      <c r="T47" s="1345">
        <v>2012</v>
      </c>
      <c r="U47" s="1348"/>
      <c r="V47" s="911"/>
    </row>
    <row r="48" spans="2:35" ht="15.75" customHeight="1" thickBot="1" x14ac:dyDescent="0.4">
      <c r="B48" s="1099" t="s">
        <v>5</v>
      </c>
      <c r="C48" s="1100">
        <f>COUNT(B42:B47)</f>
        <v>4</v>
      </c>
      <c r="D48" s="1111" t="s">
        <v>25</v>
      </c>
      <c r="E48" s="1305">
        <f>SUM(E42:E47)</f>
        <v>0.44791666666666663</v>
      </c>
      <c r="F48" s="1113"/>
      <c r="G48" s="852"/>
      <c r="I48" s="842"/>
      <c r="J48" s="953"/>
      <c r="K48" s="886" t="s">
        <v>48</v>
      </c>
      <c r="L48" s="887" t="s">
        <v>49</v>
      </c>
      <c r="M48" s="888"/>
      <c r="N48" s="889" t="s">
        <v>48</v>
      </c>
      <c r="O48" s="887" t="s">
        <v>49</v>
      </c>
      <c r="P48" s="888"/>
      <c r="Q48" s="889" t="s">
        <v>48</v>
      </c>
      <c r="R48" s="887" t="s">
        <v>49</v>
      </c>
      <c r="S48" s="888"/>
      <c r="T48" s="889" t="s">
        <v>48</v>
      </c>
      <c r="U48" s="912" t="s">
        <v>49</v>
      </c>
      <c r="V48" s="913"/>
      <c r="AA48" s="843"/>
      <c r="AB48" s="844"/>
      <c r="AC48" s="845"/>
    </row>
    <row r="49" spans="1:33" ht="15.75" thickBot="1" x14ac:dyDescent="0.3">
      <c r="B49" s="1114"/>
      <c r="C49" s="1115"/>
      <c r="D49" s="1116"/>
      <c r="E49" s="1174"/>
      <c r="G49" s="852"/>
      <c r="I49" s="842"/>
      <c r="J49" s="953"/>
      <c r="K49" s="891">
        <v>39829</v>
      </c>
      <c r="L49" s="892" t="s">
        <v>43</v>
      </c>
      <c r="M49" s="893"/>
      <c r="N49" s="894">
        <v>40189</v>
      </c>
      <c r="O49" s="892" t="s">
        <v>43</v>
      </c>
      <c r="P49" s="893"/>
      <c r="Q49" s="894">
        <v>40557</v>
      </c>
      <c r="R49" s="892" t="s">
        <v>43</v>
      </c>
      <c r="S49" s="893"/>
      <c r="T49" s="894">
        <v>40912</v>
      </c>
      <c r="U49" s="914" t="s">
        <v>43</v>
      </c>
      <c r="V49" s="915"/>
    </row>
    <row r="50" spans="1:33" ht="30.75" thickBot="1" x14ac:dyDescent="0.3">
      <c r="B50" s="1247" t="s">
        <v>103</v>
      </c>
      <c r="C50" s="1248" t="s">
        <v>104</v>
      </c>
      <c r="D50" s="1248" t="s">
        <v>105</v>
      </c>
      <c r="E50" s="1335" t="s">
        <v>106</v>
      </c>
      <c r="F50" s="1128"/>
      <c r="G50" s="762"/>
      <c r="J50" s="953"/>
      <c r="K50" s="895">
        <v>39849</v>
      </c>
      <c r="L50" s="897" t="s">
        <v>43</v>
      </c>
      <c r="M50" s="893"/>
      <c r="N50" s="916">
        <v>40210</v>
      </c>
      <c r="O50" s="917" t="s">
        <v>43</v>
      </c>
      <c r="P50" s="918"/>
      <c r="Q50" s="916">
        <v>40585</v>
      </c>
      <c r="R50" s="897" t="s">
        <v>43</v>
      </c>
      <c r="S50" s="918"/>
      <c r="T50" s="916">
        <v>40952</v>
      </c>
      <c r="U50" s="919" t="s">
        <v>43</v>
      </c>
      <c r="V50" s="920"/>
    </row>
    <row r="51" spans="1:33" ht="15.75" thickBot="1" x14ac:dyDescent="0.3">
      <c r="B51" s="1249">
        <v>44747</v>
      </c>
      <c r="C51" s="1246">
        <v>0.625</v>
      </c>
      <c r="D51" s="1246">
        <v>0.75</v>
      </c>
      <c r="E51" s="1308">
        <v>0.125</v>
      </c>
      <c r="G51" s="857"/>
      <c r="I51" s="851"/>
      <c r="J51" s="953"/>
      <c r="K51" s="895">
        <v>39876</v>
      </c>
      <c r="L51" s="897" t="s">
        <v>38</v>
      </c>
      <c r="M51" s="893"/>
      <c r="N51" s="916">
        <v>40239</v>
      </c>
      <c r="O51" s="917" t="s">
        <v>53</v>
      </c>
      <c r="P51" s="918"/>
      <c r="Q51" s="916">
        <v>40631</v>
      </c>
      <c r="R51" s="897" t="s">
        <v>43</v>
      </c>
      <c r="S51" s="918"/>
      <c r="T51" s="916">
        <v>40974</v>
      </c>
      <c r="U51" s="919" t="s">
        <v>43</v>
      </c>
      <c r="V51" s="920"/>
    </row>
    <row r="52" spans="1:33" ht="15.75" thickBot="1" x14ac:dyDescent="0.3">
      <c r="B52" s="1274">
        <v>44748</v>
      </c>
      <c r="C52" s="1275">
        <v>0.58333333333333337</v>
      </c>
      <c r="D52" s="1275">
        <v>0.76041666666666663</v>
      </c>
      <c r="E52" s="1310">
        <v>0.17708333333333326</v>
      </c>
      <c r="F52" s="1094" t="s">
        <v>52</v>
      </c>
      <c r="H52" s="857"/>
      <c r="I52" s="851"/>
      <c r="J52" s="953"/>
      <c r="K52" s="895">
        <v>39930</v>
      </c>
      <c r="L52" s="897" t="s">
        <v>39</v>
      </c>
      <c r="M52" s="893"/>
      <c r="N52" s="916">
        <v>40274</v>
      </c>
      <c r="O52" s="917" t="s">
        <v>39</v>
      </c>
      <c r="P52" s="918"/>
      <c r="Q52" s="916">
        <v>40660</v>
      </c>
      <c r="R52" s="917" t="s">
        <v>39</v>
      </c>
      <c r="S52" s="918"/>
      <c r="T52" s="916">
        <v>41016</v>
      </c>
      <c r="U52" s="921" t="s">
        <v>39</v>
      </c>
      <c r="V52" s="922"/>
    </row>
    <row r="53" spans="1:33" ht="15.75" thickBot="1" x14ac:dyDescent="0.3">
      <c r="B53" s="1249">
        <v>44770</v>
      </c>
      <c r="C53" s="1246">
        <v>0.625</v>
      </c>
      <c r="D53" s="1246">
        <v>0.72916666666666663</v>
      </c>
      <c r="E53" s="1308">
        <v>0.10416666666666663</v>
      </c>
      <c r="H53" s="857"/>
      <c r="J53" s="953"/>
      <c r="K53" s="895">
        <v>39962</v>
      </c>
      <c r="L53" s="897" t="s">
        <v>39</v>
      </c>
      <c r="M53" s="893"/>
      <c r="N53" s="896">
        <v>40325</v>
      </c>
      <c r="O53" s="917" t="s">
        <v>39</v>
      </c>
      <c r="P53" s="893"/>
      <c r="Q53" s="896">
        <v>40694</v>
      </c>
      <c r="R53" s="917" t="s">
        <v>39</v>
      </c>
      <c r="S53" s="893"/>
      <c r="T53" s="896">
        <v>41032</v>
      </c>
      <c r="U53" s="921" t="s">
        <v>39</v>
      </c>
      <c r="V53" s="922"/>
    </row>
    <row r="54" spans="1:33" ht="15" x14ac:dyDescent="0.25">
      <c r="B54" s="1249">
        <v>44771</v>
      </c>
      <c r="C54" s="1246">
        <v>0.625</v>
      </c>
      <c r="D54" s="1246">
        <v>0.72916666666666663</v>
      </c>
      <c r="E54" s="1308">
        <v>0.10416666666666663</v>
      </c>
      <c r="F54" s="1164"/>
      <c r="G54" s="857"/>
      <c r="J54" s="953"/>
      <c r="K54" s="895">
        <v>39993</v>
      </c>
      <c r="L54" s="897" t="s">
        <v>39</v>
      </c>
      <c r="M54" s="893"/>
      <c r="N54" s="896">
        <v>40352</v>
      </c>
      <c r="O54" s="897" t="s">
        <v>42</v>
      </c>
      <c r="P54" s="893"/>
      <c r="Q54" s="896">
        <v>40722</v>
      </c>
      <c r="R54" s="897" t="s">
        <v>51</v>
      </c>
      <c r="S54" s="893"/>
      <c r="T54" s="896">
        <v>41089</v>
      </c>
      <c r="U54" s="919" t="s">
        <v>40</v>
      </c>
      <c r="V54" s="920"/>
    </row>
    <row r="55" spans="1:33" ht="15.75" thickBot="1" x14ac:dyDescent="0.3">
      <c r="B55" s="1099" t="s">
        <v>6</v>
      </c>
      <c r="C55" s="1096">
        <f>COUNT(B51:B54)</f>
        <v>4</v>
      </c>
      <c r="D55" s="1316" t="s">
        <v>25</v>
      </c>
      <c r="E55" s="1305">
        <f>SUM(E49:E54)</f>
        <v>0.51041666666666652</v>
      </c>
      <c r="F55" s="1164"/>
      <c r="G55" s="857"/>
      <c r="J55" s="953"/>
      <c r="K55" s="895">
        <v>40022</v>
      </c>
      <c r="L55" s="897" t="s">
        <v>42</v>
      </c>
      <c r="M55" s="893"/>
      <c r="N55" s="896">
        <v>40381</v>
      </c>
      <c r="O55" s="917" t="s">
        <v>39</v>
      </c>
      <c r="P55" s="893"/>
      <c r="Q55" s="896">
        <v>40746</v>
      </c>
      <c r="R55" s="897" t="s">
        <v>51</v>
      </c>
      <c r="S55" s="893"/>
      <c r="T55" s="896">
        <v>41116</v>
      </c>
      <c r="U55" s="921" t="s">
        <v>39</v>
      </c>
      <c r="V55" s="922"/>
    </row>
    <row r="56" spans="1:33" ht="13.5" thickBot="1" x14ac:dyDescent="0.25">
      <c r="B56" s="1338"/>
      <c r="C56" s="1338"/>
      <c r="D56" s="1338"/>
      <c r="E56" s="1338"/>
      <c r="H56" s="850"/>
      <c r="J56" s="953"/>
      <c r="K56" s="895">
        <v>40035</v>
      </c>
      <c r="L56" s="897" t="s">
        <v>42</v>
      </c>
      <c r="M56" s="893"/>
      <c r="N56" s="896">
        <v>40401</v>
      </c>
      <c r="O56" s="917" t="s">
        <v>39</v>
      </c>
      <c r="P56" s="893"/>
      <c r="Q56" s="896">
        <v>40759</v>
      </c>
      <c r="R56" s="897" t="s">
        <v>42</v>
      </c>
      <c r="S56" s="893"/>
      <c r="T56" s="896">
        <v>41127</v>
      </c>
      <c r="U56" s="919" t="s">
        <v>42</v>
      </c>
      <c r="V56" s="920"/>
    </row>
    <row r="57" spans="1:33" ht="15.75" thickBot="1" x14ac:dyDescent="0.3">
      <c r="B57" s="1255" t="s">
        <v>103</v>
      </c>
      <c r="C57" s="1256" t="s">
        <v>104</v>
      </c>
      <c r="D57" s="1256" t="s">
        <v>105</v>
      </c>
      <c r="E57" s="1308" t="s">
        <v>106</v>
      </c>
      <c r="H57" s="850"/>
      <c r="J57" s="953"/>
      <c r="K57" s="895">
        <v>40080</v>
      </c>
      <c r="L57" s="897" t="s">
        <v>39</v>
      </c>
      <c r="M57" s="893"/>
      <c r="N57" s="896">
        <v>40422</v>
      </c>
      <c r="O57" s="917" t="s">
        <v>39</v>
      </c>
      <c r="P57" s="893"/>
      <c r="Q57" s="896">
        <v>40800</v>
      </c>
      <c r="R57" s="897" t="s">
        <v>39</v>
      </c>
      <c r="S57" s="893"/>
      <c r="T57" s="896">
        <v>41153</v>
      </c>
      <c r="U57" s="919" t="s">
        <v>42</v>
      </c>
      <c r="V57" s="920"/>
    </row>
    <row r="58" spans="1:33" ht="16.5" thickBot="1" x14ac:dyDescent="0.3">
      <c r="A58" s="1338"/>
      <c r="B58" s="1186">
        <v>44775</v>
      </c>
      <c r="C58" s="1187">
        <v>0.625</v>
      </c>
      <c r="D58" s="1187">
        <v>0.79166666666666663</v>
      </c>
      <c r="E58" s="1308">
        <v>0.16666666666666663</v>
      </c>
      <c r="F58" s="1338"/>
      <c r="H58" s="846"/>
      <c r="J58" s="953"/>
      <c r="K58" s="895">
        <v>40093</v>
      </c>
      <c r="L58" s="897" t="s">
        <v>39</v>
      </c>
      <c r="M58" s="893"/>
      <c r="N58" s="896">
        <v>40478</v>
      </c>
      <c r="O58" s="897" t="s">
        <v>53</v>
      </c>
      <c r="P58" s="893"/>
      <c r="Q58" s="896">
        <v>40847</v>
      </c>
      <c r="R58" s="897" t="s">
        <v>55</v>
      </c>
      <c r="S58" s="893"/>
      <c r="T58" s="896">
        <v>41185</v>
      </c>
      <c r="U58" s="919" t="s">
        <v>42</v>
      </c>
      <c r="V58" s="920"/>
    </row>
    <row r="59" spans="1:33" ht="16.5" thickBot="1" x14ac:dyDescent="0.3">
      <c r="B59" s="1183">
        <v>44776</v>
      </c>
      <c r="C59" s="1184">
        <v>0.60416666666666663</v>
      </c>
      <c r="D59" s="1184">
        <v>0.72916666666666663</v>
      </c>
      <c r="E59" s="1308">
        <v>0.125</v>
      </c>
      <c r="H59" s="846"/>
      <c r="I59" s="851"/>
      <c r="J59" s="953"/>
      <c r="K59" s="895">
        <v>40129</v>
      </c>
      <c r="L59" s="897" t="s">
        <v>53</v>
      </c>
      <c r="M59" s="893"/>
      <c r="N59" s="896">
        <v>40490</v>
      </c>
      <c r="O59" s="897" t="s">
        <v>53</v>
      </c>
      <c r="P59" s="893"/>
      <c r="Q59" s="896">
        <v>40865</v>
      </c>
      <c r="R59" s="897" t="s">
        <v>43</v>
      </c>
      <c r="S59" s="893"/>
      <c r="T59" s="896">
        <v>41242</v>
      </c>
      <c r="U59" s="919" t="s">
        <v>43</v>
      </c>
      <c r="V59" s="920"/>
    </row>
    <row r="60" spans="1:33" ht="16.5" thickBot="1" x14ac:dyDescent="0.3">
      <c r="B60" s="1209">
        <v>44777</v>
      </c>
      <c r="C60" s="1210">
        <v>0.60416666666666663</v>
      </c>
      <c r="D60" s="1210">
        <v>0.75</v>
      </c>
      <c r="E60" s="1342">
        <v>0.14583333333333337</v>
      </c>
      <c r="F60" s="1113"/>
      <c r="H60" s="846"/>
      <c r="I60" s="851"/>
      <c r="J60" s="953"/>
      <c r="K60" s="900">
        <v>40168</v>
      </c>
      <c r="L60" s="901" t="s">
        <v>43</v>
      </c>
      <c r="M60" s="902"/>
      <c r="N60" s="903">
        <v>40892</v>
      </c>
      <c r="O60" s="904" t="s">
        <v>43</v>
      </c>
      <c r="P60" s="923"/>
      <c r="Q60" s="903">
        <v>40896</v>
      </c>
      <c r="R60" s="901" t="s">
        <v>43</v>
      </c>
      <c r="S60" s="923"/>
      <c r="T60" s="903">
        <v>41274</v>
      </c>
      <c r="U60" s="924" t="s">
        <v>43</v>
      </c>
      <c r="V60" s="925"/>
      <c r="Z60" s="832"/>
      <c r="AA60" s="838"/>
    </row>
    <row r="61" spans="1:33" ht="16.5" thickBot="1" x14ac:dyDescent="0.3">
      <c r="B61" s="1313">
        <v>44782</v>
      </c>
      <c r="C61" s="1311">
        <v>0.60416666666666663</v>
      </c>
      <c r="D61" s="1311">
        <v>0.6875</v>
      </c>
      <c r="E61" s="1314">
        <v>8.333333333333337E-2</v>
      </c>
      <c r="F61" s="1113"/>
      <c r="H61" s="846"/>
      <c r="I61" s="851"/>
      <c r="J61" s="953"/>
      <c r="K61" s="926"/>
      <c r="L61" s="926"/>
      <c r="M61" s="926"/>
      <c r="N61" s="926"/>
      <c r="O61" s="926"/>
      <c r="P61" s="926"/>
      <c r="Q61" s="926"/>
      <c r="R61" s="926"/>
      <c r="S61" s="926"/>
      <c r="T61" s="926"/>
      <c r="U61" s="926"/>
      <c r="V61" s="926"/>
      <c r="Z61" s="832"/>
      <c r="AA61" s="838"/>
    </row>
    <row r="62" spans="1:33" ht="16.5" thickBot="1" x14ac:dyDescent="0.3">
      <c r="B62" s="1339">
        <v>44783</v>
      </c>
      <c r="C62" s="1340">
        <v>0.60416666666666663</v>
      </c>
      <c r="D62" s="1340">
        <v>0.72916666666666663</v>
      </c>
      <c r="E62" s="1341">
        <v>0.125</v>
      </c>
      <c r="F62" s="1094" t="s">
        <v>52</v>
      </c>
      <c r="H62" s="846"/>
      <c r="I62" s="851"/>
      <c r="J62" s="953"/>
      <c r="K62" s="1349">
        <v>2005</v>
      </c>
      <c r="L62" s="1346"/>
      <c r="M62" s="910"/>
      <c r="N62" s="1345">
        <v>2006</v>
      </c>
      <c r="O62" s="1348"/>
      <c r="P62" s="910"/>
      <c r="Q62" s="1350" t="s">
        <v>56</v>
      </c>
      <c r="R62" s="1344"/>
      <c r="S62" s="884"/>
      <c r="T62" s="1343" t="s">
        <v>57</v>
      </c>
      <c r="U62" s="1344"/>
      <c r="V62" s="911"/>
      <c r="Y62" s="926"/>
      <c r="Z62" s="926"/>
      <c r="AA62" s="926"/>
      <c r="AB62" s="926"/>
      <c r="AC62" s="949"/>
      <c r="AD62" s="926"/>
      <c r="AE62" s="926"/>
      <c r="AF62" s="926"/>
      <c r="AG62" s="926"/>
    </row>
    <row r="63" spans="1:33" ht="16.5" thickBot="1" x14ac:dyDescent="0.3">
      <c r="B63" s="1099" t="s">
        <v>7</v>
      </c>
      <c r="C63" s="1224">
        <f>COUNT(B57:B62)</f>
        <v>5</v>
      </c>
      <c r="D63" s="1315" t="s">
        <v>107</v>
      </c>
      <c r="E63" s="1305">
        <f>SUM(E57:E62)</f>
        <v>0.64583333333333337</v>
      </c>
      <c r="H63" s="846"/>
      <c r="I63" s="851"/>
      <c r="J63" s="953"/>
      <c r="K63" s="886" t="s">
        <v>48</v>
      </c>
      <c r="L63" s="887" t="s">
        <v>49</v>
      </c>
      <c r="M63" s="888"/>
      <c r="N63" s="889" t="s">
        <v>48</v>
      </c>
      <c r="O63" s="912" t="s">
        <v>49</v>
      </c>
      <c r="P63" s="888"/>
      <c r="Q63" s="1227" t="s">
        <v>48</v>
      </c>
      <c r="R63" s="887" t="s">
        <v>49</v>
      </c>
      <c r="S63" s="888"/>
      <c r="T63" s="889" t="s">
        <v>48</v>
      </c>
      <c r="U63" s="887" t="s">
        <v>49</v>
      </c>
      <c r="V63" s="890"/>
      <c r="Y63" s="950"/>
      <c r="Z63" s="950"/>
      <c r="AA63" s="950"/>
      <c r="AB63" s="926"/>
      <c r="AC63" s="949"/>
      <c r="AD63" s="926"/>
      <c r="AE63" s="926"/>
      <c r="AF63" s="926"/>
      <c r="AG63" s="926"/>
    </row>
    <row r="64" spans="1:33" ht="16.5" thickBot="1" x14ac:dyDescent="0.3">
      <c r="B64" s="1234"/>
      <c r="C64" s="1235"/>
      <c r="D64" s="1236"/>
      <c r="E64" s="1133"/>
      <c r="H64" s="846"/>
      <c r="I64" s="851"/>
      <c r="J64" s="953"/>
      <c r="K64" s="891">
        <v>38376</v>
      </c>
      <c r="L64" s="892" t="s">
        <v>43</v>
      </c>
      <c r="M64" s="893"/>
      <c r="N64" s="894">
        <v>38744</v>
      </c>
      <c r="O64" s="914" t="s">
        <v>43</v>
      </c>
      <c r="P64" s="893"/>
      <c r="Q64" s="1228">
        <v>39111</v>
      </c>
      <c r="R64" s="892" t="s">
        <v>43</v>
      </c>
      <c r="S64" s="893"/>
      <c r="T64" s="894">
        <v>39451</v>
      </c>
      <c r="U64" s="892" t="s">
        <v>43</v>
      </c>
      <c r="V64" s="931"/>
      <c r="X64" s="950"/>
      <c r="Y64" s="950"/>
      <c r="Z64" s="950"/>
      <c r="AA64" s="950"/>
      <c r="AB64" s="926"/>
      <c r="AC64" s="949"/>
      <c r="AD64" s="926"/>
      <c r="AE64" s="926"/>
      <c r="AF64" s="926"/>
      <c r="AG64" s="926"/>
    </row>
    <row r="65" spans="2:27" ht="16.5" thickBot="1" x14ac:dyDescent="0.3">
      <c r="B65" s="1255" t="s">
        <v>103</v>
      </c>
      <c r="C65" s="1256" t="s">
        <v>104</v>
      </c>
      <c r="D65" s="1256" t="s">
        <v>105</v>
      </c>
      <c r="E65" s="1308" t="s">
        <v>106</v>
      </c>
      <c r="F65" s="1168"/>
      <c r="H65" s="846"/>
      <c r="I65" s="850"/>
      <c r="J65" s="953"/>
      <c r="K65" s="932">
        <v>38019</v>
      </c>
      <c r="L65" s="917" t="s">
        <v>43</v>
      </c>
      <c r="M65" s="918"/>
      <c r="N65" s="916">
        <v>38758</v>
      </c>
      <c r="O65" s="921" t="s">
        <v>43</v>
      </c>
      <c r="P65" s="918"/>
      <c r="Q65" s="1229">
        <v>39119</v>
      </c>
      <c r="R65" s="897" t="s">
        <v>43</v>
      </c>
      <c r="S65" s="893"/>
      <c r="T65" s="896">
        <v>39506</v>
      </c>
      <c r="U65" s="897" t="s">
        <v>43</v>
      </c>
      <c r="V65" s="931"/>
      <c r="Z65" s="848"/>
      <c r="AA65" s="848"/>
    </row>
    <row r="66" spans="2:27" ht="16.5" thickBot="1" x14ac:dyDescent="0.3">
      <c r="B66" s="1255">
        <v>44805</v>
      </c>
      <c r="C66" s="1256">
        <v>0.60416666666666663</v>
      </c>
      <c r="D66" s="1256">
        <v>0.77083333333333337</v>
      </c>
      <c r="E66" s="1308">
        <v>0.16666666666666666</v>
      </c>
      <c r="G66" s="852"/>
      <c r="H66" s="1285"/>
      <c r="J66" s="953"/>
      <c r="K66" s="932">
        <v>38415</v>
      </c>
      <c r="L66" s="917" t="s">
        <v>38</v>
      </c>
      <c r="M66" s="918"/>
      <c r="N66" s="916">
        <v>38784</v>
      </c>
      <c r="O66" s="921" t="s">
        <v>38</v>
      </c>
      <c r="P66" s="918"/>
      <c r="Q66" s="1229">
        <v>39160</v>
      </c>
      <c r="R66" s="897" t="s">
        <v>43</v>
      </c>
      <c r="S66" s="893"/>
      <c r="T66" s="896">
        <v>39517</v>
      </c>
      <c r="U66" s="897" t="s">
        <v>43</v>
      </c>
      <c r="V66" s="931"/>
      <c r="Z66" s="848"/>
      <c r="AA66" s="848"/>
    </row>
    <row r="67" spans="2:27" ht="16.5" thickBot="1" x14ac:dyDescent="0.3">
      <c r="B67" s="1255">
        <v>44806</v>
      </c>
      <c r="C67" s="1256">
        <v>0.625</v>
      </c>
      <c r="D67" s="1256">
        <v>0.77083333333333337</v>
      </c>
      <c r="E67" s="1308">
        <v>0.14583333333333334</v>
      </c>
      <c r="F67" s="1169"/>
      <c r="G67" s="852"/>
      <c r="H67" s="1286"/>
      <c r="I67" s="846"/>
      <c r="J67" s="953"/>
      <c r="K67" s="932">
        <v>38463</v>
      </c>
      <c r="L67" s="917" t="s">
        <v>39</v>
      </c>
      <c r="M67" s="918"/>
      <c r="N67" s="916">
        <v>38832</v>
      </c>
      <c r="O67" s="921" t="s">
        <v>39</v>
      </c>
      <c r="P67" s="918"/>
      <c r="Q67" s="1229">
        <v>39202</v>
      </c>
      <c r="R67" s="897" t="s">
        <v>40</v>
      </c>
      <c r="S67" s="893"/>
      <c r="T67" s="896">
        <v>39554</v>
      </c>
      <c r="U67" s="897" t="s">
        <v>43</v>
      </c>
      <c r="V67" s="931"/>
      <c r="Z67" s="848"/>
      <c r="AA67" s="848"/>
    </row>
    <row r="68" spans="2:27" ht="16.5" thickBot="1" x14ac:dyDescent="0.3">
      <c r="B68" s="1209">
        <v>44816</v>
      </c>
      <c r="C68" s="1210">
        <v>0.625</v>
      </c>
      <c r="D68" s="1210">
        <v>0.72916666666666663</v>
      </c>
      <c r="E68" s="1342">
        <v>0.10416666666666667</v>
      </c>
      <c r="G68" s="852"/>
      <c r="H68" s="852"/>
      <c r="I68" s="846"/>
      <c r="J68" s="953"/>
      <c r="K68" s="895">
        <v>38484</v>
      </c>
      <c r="L68" s="897" t="s">
        <v>39</v>
      </c>
      <c r="M68" s="893"/>
      <c r="N68" s="896">
        <v>38867</v>
      </c>
      <c r="O68" s="919" t="s">
        <v>40</v>
      </c>
      <c r="P68" s="893"/>
      <c r="Q68" s="1229">
        <v>39232</v>
      </c>
      <c r="R68" s="897" t="s">
        <v>39</v>
      </c>
      <c r="S68" s="893"/>
      <c r="T68" s="896">
        <v>39595</v>
      </c>
      <c r="U68" s="897" t="s">
        <v>39</v>
      </c>
      <c r="V68" s="931"/>
    </row>
    <row r="69" spans="2:27" ht="15.75" thickBot="1" x14ac:dyDescent="0.3">
      <c r="B69" s="1255">
        <v>44824</v>
      </c>
      <c r="C69" s="1256">
        <v>0.625</v>
      </c>
      <c r="D69" s="1256">
        <v>0.77083333333333337</v>
      </c>
      <c r="E69" s="1308">
        <v>0.14583333333333334</v>
      </c>
      <c r="G69" s="762"/>
      <c r="J69" s="953"/>
      <c r="K69" s="895">
        <v>38518</v>
      </c>
      <c r="L69" s="897" t="s">
        <v>39</v>
      </c>
      <c r="M69" s="893"/>
      <c r="N69" s="896">
        <v>38890</v>
      </c>
      <c r="O69" s="919" t="s">
        <v>39</v>
      </c>
      <c r="P69" s="893"/>
      <c r="Q69" s="1229">
        <v>39252</v>
      </c>
      <c r="R69" s="897" t="s">
        <v>42</v>
      </c>
      <c r="S69" s="893"/>
      <c r="T69" s="896">
        <v>39608</v>
      </c>
      <c r="U69" s="897" t="s">
        <v>39</v>
      </c>
      <c r="V69" s="931"/>
    </row>
    <row r="70" spans="2:27" ht="15.75" thickBot="1" x14ac:dyDescent="0.3">
      <c r="B70" s="1255">
        <v>44825</v>
      </c>
      <c r="C70" s="1256">
        <v>0.58333333333333337</v>
      </c>
      <c r="D70" s="1256">
        <v>0.76041666666666663</v>
      </c>
      <c r="E70" s="1308">
        <v>0.17708333333333334</v>
      </c>
      <c r="G70" s="762"/>
      <c r="J70" s="953"/>
      <c r="K70" s="895">
        <v>38560</v>
      </c>
      <c r="L70" s="897" t="s">
        <v>39</v>
      </c>
      <c r="M70" s="893"/>
      <c r="N70" s="896">
        <v>38929</v>
      </c>
      <c r="O70" s="919" t="s">
        <v>42</v>
      </c>
      <c r="P70" s="893"/>
      <c r="Q70" s="1229">
        <v>39282</v>
      </c>
      <c r="R70" s="897" t="s">
        <v>39</v>
      </c>
      <c r="S70" s="893"/>
      <c r="T70" s="896">
        <v>39650</v>
      </c>
      <c r="U70" s="897" t="s">
        <v>39</v>
      </c>
      <c r="V70" s="931"/>
    </row>
    <row r="71" spans="2:27" ht="15.75" thickBot="1" x14ac:dyDescent="0.3">
      <c r="B71" s="1126">
        <v>44826</v>
      </c>
      <c r="C71" s="1212">
        <v>0.58333333333333337</v>
      </c>
      <c r="D71" s="1212">
        <v>0.71875</v>
      </c>
      <c r="E71" s="1310">
        <v>0.13541666666666666</v>
      </c>
      <c r="F71" s="1094" t="s">
        <v>42</v>
      </c>
      <c r="G71" s="762"/>
      <c r="J71" s="953"/>
      <c r="K71" s="895">
        <v>38579</v>
      </c>
      <c r="L71" s="897" t="s">
        <v>42</v>
      </c>
      <c r="M71" s="893"/>
      <c r="N71" s="896">
        <v>38931</v>
      </c>
      <c r="O71" s="919" t="s">
        <v>39</v>
      </c>
      <c r="P71" s="893"/>
      <c r="Q71" s="1229">
        <v>39303</v>
      </c>
      <c r="R71" s="936" t="s">
        <v>42</v>
      </c>
      <c r="S71" s="893"/>
      <c r="T71" s="896">
        <v>39666</v>
      </c>
      <c r="U71" s="897" t="s">
        <v>39</v>
      </c>
      <c r="V71" s="931"/>
    </row>
    <row r="72" spans="2:27" ht="15.75" thickBot="1" x14ac:dyDescent="0.3">
      <c r="B72" s="1135" t="s">
        <v>8</v>
      </c>
      <c r="C72" s="1224">
        <f>COUNT(B66:B71)</f>
        <v>6</v>
      </c>
      <c r="D72" s="1315" t="s">
        <v>107</v>
      </c>
      <c r="E72" s="1305">
        <f>SUM(E66:E71)</f>
        <v>0.875</v>
      </c>
      <c r="G72" s="762"/>
      <c r="J72" s="953"/>
      <c r="K72" s="895">
        <v>38980</v>
      </c>
      <c r="L72" s="897" t="s">
        <v>39</v>
      </c>
      <c r="M72" s="893"/>
      <c r="N72" s="896">
        <v>38979</v>
      </c>
      <c r="O72" s="919" t="s">
        <v>39</v>
      </c>
      <c r="P72" s="893"/>
      <c r="Q72" s="1229">
        <v>39335</v>
      </c>
      <c r="R72" s="897" t="s">
        <v>42</v>
      </c>
      <c r="S72" s="893"/>
      <c r="T72" s="896">
        <v>39699</v>
      </c>
      <c r="U72" s="897" t="s">
        <v>39</v>
      </c>
      <c r="V72" s="931"/>
    </row>
    <row r="73" spans="2:27" ht="15.75" thickBot="1" x14ac:dyDescent="0.3">
      <c r="B73" s="1136"/>
      <c r="C73" s="1131"/>
      <c r="D73" s="1137"/>
      <c r="E73" s="1133"/>
      <c r="F73" s="1169"/>
      <c r="G73" s="762"/>
      <c r="J73" s="953"/>
      <c r="K73" s="895">
        <v>38630</v>
      </c>
      <c r="L73" s="897" t="s">
        <v>51</v>
      </c>
      <c r="M73" s="893"/>
      <c r="N73" s="896">
        <v>38995</v>
      </c>
      <c r="O73" s="919" t="s">
        <v>39</v>
      </c>
      <c r="P73" s="893"/>
      <c r="Q73" s="1229">
        <v>39363</v>
      </c>
      <c r="R73" s="897" t="s">
        <v>39</v>
      </c>
      <c r="S73" s="893"/>
      <c r="T73" s="896">
        <v>39751</v>
      </c>
      <c r="U73" s="897" t="s">
        <v>43</v>
      </c>
      <c r="V73" s="931"/>
    </row>
    <row r="74" spans="2:27" ht="15.75" thickBot="1" x14ac:dyDescent="0.3">
      <c r="B74" s="1287" t="s">
        <v>103</v>
      </c>
      <c r="C74" s="1282" t="s">
        <v>104</v>
      </c>
      <c r="D74" s="1282" t="s">
        <v>105</v>
      </c>
      <c r="E74" s="1308" t="s">
        <v>106</v>
      </c>
      <c r="F74" s="1169"/>
      <c r="G74" s="762"/>
      <c r="J74" s="954"/>
      <c r="K74" s="895">
        <v>38674</v>
      </c>
      <c r="L74" s="897" t="s">
        <v>43</v>
      </c>
      <c r="M74" s="893"/>
      <c r="N74" s="896">
        <v>39042</v>
      </c>
      <c r="O74" s="919" t="s">
        <v>40</v>
      </c>
      <c r="P74" s="893"/>
      <c r="Q74" s="1229">
        <v>39394</v>
      </c>
      <c r="R74" s="897" t="s">
        <v>43</v>
      </c>
      <c r="S74" s="893"/>
      <c r="T74" s="896">
        <v>39776</v>
      </c>
      <c r="U74" s="897" t="s">
        <v>43</v>
      </c>
      <c r="V74" s="931"/>
    </row>
    <row r="75" spans="2:27" ht="15.75" thickBot="1" x14ac:dyDescent="0.3">
      <c r="B75" s="1287">
        <v>44841</v>
      </c>
      <c r="C75" s="1282">
        <v>0.66666666666666663</v>
      </c>
      <c r="D75" s="1282">
        <v>0.78125</v>
      </c>
      <c r="E75" s="1308">
        <v>0.11458333333333333</v>
      </c>
      <c r="F75" s="1169"/>
      <c r="G75" s="762"/>
      <c r="K75" s="900">
        <v>38708</v>
      </c>
      <c r="L75" s="937" t="s">
        <v>43</v>
      </c>
      <c r="M75" s="923"/>
      <c r="N75" s="903">
        <v>39424</v>
      </c>
      <c r="O75" s="924" t="s">
        <v>38</v>
      </c>
      <c r="P75" s="923"/>
      <c r="Q75" s="1230">
        <v>39434</v>
      </c>
      <c r="R75" s="901" t="s">
        <v>43</v>
      </c>
      <c r="S75" s="902"/>
      <c r="T75" s="903">
        <v>39785</v>
      </c>
      <c r="U75" s="901" t="s">
        <v>43</v>
      </c>
      <c r="V75" s="940"/>
      <c r="W75" s="767"/>
      <c r="Y75" s="861"/>
    </row>
    <row r="76" spans="2:27" ht="15.75" thickBot="1" x14ac:dyDescent="0.3">
      <c r="B76" s="1287">
        <v>44847</v>
      </c>
      <c r="C76" s="1282">
        <v>0.66666666666666663</v>
      </c>
      <c r="D76" s="1282">
        <v>0.8125</v>
      </c>
      <c r="E76" s="1308">
        <v>0.14583333333333334</v>
      </c>
      <c r="G76" s="762"/>
      <c r="J76" s="951"/>
      <c r="K76" s="926"/>
      <c r="L76" s="926"/>
      <c r="M76" s="926"/>
      <c r="N76" s="926"/>
      <c r="O76" s="926"/>
      <c r="P76" s="926"/>
      <c r="Q76" s="926"/>
      <c r="R76" s="926"/>
      <c r="S76" s="926"/>
      <c r="T76" s="926"/>
      <c r="U76" s="926"/>
      <c r="V76" s="926"/>
      <c r="W76" s="767"/>
      <c r="X76" s="767"/>
      <c r="Y76" s="864"/>
    </row>
    <row r="77" spans="2:27" ht="15.75" thickBot="1" x14ac:dyDescent="0.3">
      <c r="B77" s="1287">
        <v>44851</v>
      </c>
      <c r="C77" s="1282">
        <v>0.60416666666666663</v>
      </c>
      <c r="D77" s="1282">
        <v>0.83333333333333337</v>
      </c>
      <c r="E77" s="1308">
        <v>0.22916666666666666</v>
      </c>
      <c r="F77" s="1169"/>
      <c r="G77" s="762"/>
      <c r="J77" s="951"/>
      <c r="K77" s="1347">
        <v>2001</v>
      </c>
      <c r="L77" s="1344"/>
      <c r="M77" s="884"/>
      <c r="N77" s="1343">
        <v>2002</v>
      </c>
      <c r="O77" s="1344"/>
      <c r="P77" s="941"/>
      <c r="Q77" s="1343">
        <v>2003</v>
      </c>
      <c r="R77" s="1344"/>
      <c r="S77" s="884"/>
      <c r="T77" s="1345">
        <v>2004</v>
      </c>
      <c r="U77" s="1346"/>
      <c r="V77" s="911"/>
      <c r="W77" s="767"/>
      <c r="X77" s="767"/>
      <c r="Y77" s="864"/>
    </row>
    <row r="78" spans="2:27" ht="15.75" thickBot="1" x14ac:dyDescent="0.3">
      <c r="B78" s="1287">
        <v>44853</v>
      </c>
      <c r="C78" s="1282">
        <v>0.25</v>
      </c>
      <c r="D78" s="1282">
        <v>0.375</v>
      </c>
      <c r="E78" s="1308">
        <v>0.125</v>
      </c>
      <c r="G78" s="762"/>
      <c r="J78" s="951"/>
      <c r="K78" s="886" t="s">
        <v>48</v>
      </c>
      <c r="L78" s="887" t="s">
        <v>49</v>
      </c>
      <c r="M78" s="888"/>
      <c r="N78" s="889" t="s">
        <v>48</v>
      </c>
      <c r="O78" s="887" t="s">
        <v>49</v>
      </c>
      <c r="P78" s="888"/>
      <c r="Q78" s="889" t="s">
        <v>48</v>
      </c>
      <c r="R78" s="887" t="s">
        <v>49</v>
      </c>
      <c r="S78" s="888"/>
      <c r="T78" s="889" t="s">
        <v>48</v>
      </c>
      <c r="U78" s="887" t="s">
        <v>49</v>
      </c>
      <c r="V78" s="890"/>
      <c r="W78" s="767"/>
      <c r="X78" s="767"/>
      <c r="Y78" s="864"/>
    </row>
    <row r="79" spans="2:27" ht="15.75" thickBot="1" x14ac:dyDescent="0.3">
      <c r="B79" s="1290">
        <v>44854</v>
      </c>
      <c r="C79" s="1207">
        <v>0.25</v>
      </c>
      <c r="D79" s="1207">
        <v>0.375</v>
      </c>
      <c r="E79" s="1310">
        <v>0.125</v>
      </c>
      <c r="F79" s="1094" t="s">
        <v>43</v>
      </c>
      <c r="G79" s="762"/>
      <c r="J79" s="949"/>
      <c r="K79" s="891">
        <v>36894</v>
      </c>
      <c r="L79" s="892" t="s">
        <v>43</v>
      </c>
      <c r="M79" s="893"/>
      <c r="N79" s="894">
        <v>37264</v>
      </c>
      <c r="O79" s="892" t="s">
        <v>43</v>
      </c>
      <c r="P79" s="893"/>
      <c r="Q79" s="894">
        <v>37645</v>
      </c>
      <c r="R79" s="892" t="s">
        <v>43</v>
      </c>
      <c r="S79" s="893"/>
      <c r="T79" s="894">
        <v>38012</v>
      </c>
      <c r="U79" s="892" t="s">
        <v>50</v>
      </c>
      <c r="V79" s="931"/>
      <c r="W79" s="767"/>
      <c r="X79" s="767"/>
      <c r="Y79" s="864"/>
    </row>
    <row r="80" spans="2:27" ht="15.75" thickBot="1" x14ac:dyDescent="0.3">
      <c r="B80" s="1223" t="s">
        <v>9</v>
      </c>
      <c r="C80" s="1224">
        <f>COUNT(B75:B79)</f>
        <v>5</v>
      </c>
      <c r="D80" s="1225" t="s">
        <v>25</v>
      </c>
      <c r="E80" s="1305">
        <f>SUM(E75:E79)</f>
        <v>0.73958333333333337</v>
      </c>
      <c r="G80" s="762"/>
      <c r="K80" s="895">
        <v>36944</v>
      </c>
      <c r="L80" s="897" t="s">
        <v>43</v>
      </c>
      <c r="M80" s="893"/>
      <c r="N80" s="896">
        <v>37292</v>
      </c>
      <c r="O80" s="897" t="s">
        <v>43</v>
      </c>
      <c r="P80" s="893"/>
      <c r="Q80" s="896">
        <v>37665</v>
      </c>
      <c r="R80" s="897" t="s">
        <v>43</v>
      </c>
      <c r="S80" s="893"/>
      <c r="T80" s="916">
        <v>38019</v>
      </c>
      <c r="U80" s="917" t="s">
        <v>43</v>
      </c>
      <c r="V80" s="942"/>
      <c r="W80" s="767"/>
      <c r="X80" s="767"/>
      <c r="Y80" s="864"/>
    </row>
    <row r="81" spans="2:27" ht="15" x14ac:dyDescent="0.25">
      <c r="B81" s="1234"/>
      <c r="C81" s="1235"/>
      <c r="D81" s="1236"/>
      <c r="E81" s="1133"/>
      <c r="G81" s="762"/>
      <c r="K81" s="895">
        <v>36953</v>
      </c>
      <c r="L81" s="897" t="s">
        <v>43</v>
      </c>
      <c r="M81" s="893"/>
      <c r="N81" s="896">
        <v>37316</v>
      </c>
      <c r="O81" s="897" t="s">
        <v>43</v>
      </c>
      <c r="P81" s="893"/>
      <c r="Q81" s="896">
        <v>37684</v>
      </c>
      <c r="R81" s="897" t="s">
        <v>43</v>
      </c>
      <c r="S81" s="893"/>
      <c r="T81" s="916">
        <v>38069</v>
      </c>
      <c r="U81" s="917" t="s">
        <v>38</v>
      </c>
      <c r="V81" s="942"/>
      <c r="X81" s="767"/>
      <c r="Y81" s="864"/>
    </row>
    <row r="82" spans="2:27" ht="15.75" thickBot="1" x14ac:dyDescent="0.3">
      <c r="B82" s="1136"/>
      <c r="C82" s="1142"/>
      <c r="D82" s="1293"/>
      <c r="E82" s="1133"/>
      <c r="F82" s="1169"/>
      <c r="G82" s="762"/>
      <c r="K82" s="895">
        <v>36991</v>
      </c>
      <c r="L82" s="897" t="s">
        <v>39</v>
      </c>
      <c r="M82" s="893"/>
      <c r="N82" s="896">
        <v>37364</v>
      </c>
      <c r="O82" s="897" t="s">
        <v>39</v>
      </c>
      <c r="P82" s="893"/>
      <c r="Q82" s="896">
        <v>37712</v>
      </c>
      <c r="R82" s="897" t="s">
        <v>38</v>
      </c>
      <c r="S82" s="893"/>
      <c r="T82" s="916">
        <v>38100</v>
      </c>
      <c r="U82" s="917" t="s">
        <v>39</v>
      </c>
      <c r="V82" s="942"/>
      <c r="X82" s="767"/>
      <c r="Y82" s="864"/>
    </row>
    <row r="83" spans="2:27" s="1322" customFormat="1" ht="15.75" thickBot="1" x14ac:dyDescent="0.3">
      <c r="B83" s="1329" t="s">
        <v>103</v>
      </c>
      <c r="C83" s="1282" t="s">
        <v>104</v>
      </c>
      <c r="D83" s="1282" t="s">
        <v>105</v>
      </c>
      <c r="E83" s="1308" t="s">
        <v>106</v>
      </c>
      <c r="F83" s="1269"/>
      <c r="J83" s="1326"/>
      <c r="K83" s="895">
        <v>37033</v>
      </c>
      <c r="L83" s="897" t="s">
        <v>39</v>
      </c>
      <c r="M83" s="893"/>
      <c r="N83" s="896">
        <v>37385</v>
      </c>
      <c r="O83" s="897" t="s">
        <v>42</v>
      </c>
      <c r="P83" s="893"/>
      <c r="Q83" s="896">
        <v>37750</v>
      </c>
      <c r="R83" s="897" t="s">
        <v>39</v>
      </c>
      <c r="S83" s="893"/>
      <c r="T83" s="896">
        <v>38133</v>
      </c>
      <c r="U83" s="897" t="s">
        <v>39</v>
      </c>
      <c r="V83" s="931"/>
      <c r="X83" s="1327"/>
      <c r="Y83" s="1328"/>
    </row>
    <row r="84" spans="2:27" ht="15.75" thickBot="1" x14ac:dyDescent="0.3">
      <c r="B84" s="1330">
        <v>44879</v>
      </c>
      <c r="C84" s="1282">
        <v>0.25</v>
      </c>
      <c r="D84" s="1282">
        <v>0.34375</v>
      </c>
      <c r="E84" s="1308">
        <v>9.375E-2</v>
      </c>
      <c r="G84" s="762"/>
      <c r="K84" s="895">
        <v>37144</v>
      </c>
      <c r="L84" s="897" t="s">
        <v>42</v>
      </c>
      <c r="M84" s="893"/>
      <c r="N84" s="896">
        <v>37503</v>
      </c>
      <c r="O84" s="897" t="s">
        <v>39</v>
      </c>
      <c r="P84" s="893"/>
      <c r="Q84" s="896">
        <v>37867</v>
      </c>
      <c r="R84" s="897" t="s">
        <v>39</v>
      </c>
      <c r="S84" s="893"/>
      <c r="T84" s="896">
        <v>38239</v>
      </c>
      <c r="U84" s="897" t="s">
        <v>52</v>
      </c>
      <c r="V84" s="931"/>
    </row>
    <row r="85" spans="2:27" ht="15.75" thickBot="1" x14ac:dyDescent="0.3">
      <c r="B85" s="1329">
        <v>44882</v>
      </c>
      <c r="C85" s="1282">
        <v>0.25</v>
      </c>
      <c r="D85" s="1282">
        <v>0.34375</v>
      </c>
      <c r="E85" s="1308">
        <v>9.375E-2</v>
      </c>
      <c r="F85" s="1113"/>
      <c r="G85" s="762"/>
      <c r="K85" s="895">
        <v>37193</v>
      </c>
      <c r="L85" s="897" t="s">
        <v>38</v>
      </c>
      <c r="M85" s="893"/>
      <c r="N85" s="896">
        <v>37532</v>
      </c>
      <c r="O85" s="897" t="s">
        <v>42</v>
      </c>
      <c r="P85" s="893"/>
      <c r="Q85" s="896">
        <v>37907</v>
      </c>
      <c r="R85" s="897" t="s">
        <v>42</v>
      </c>
      <c r="S85" s="893"/>
      <c r="T85" s="896">
        <v>38264</v>
      </c>
      <c r="U85" s="897" t="s">
        <v>52</v>
      </c>
      <c r="V85" s="931"/>
    </row>
    <row r="86" spans="2:27" ht="15.75" thickBot="1" x14ac:dyDescent="0.3">
      <c r="B86" s="1331">
        <v>44886</v>
      </c>
      <c r="C86" s="1207">
        <v>0.25</v>
      </c>
      <c r="D86" s="1207">
        <v>0.33333333333333331</v>
      </c>
      <c r="E86" s="1310">
        <v>8.3333333333333329E-2</v>
      </c>
      <c r="F86" s="1094" t="s">
        <v>43</v>
      </c>
      <c r="G86" s="850"/>
      <c r="K86" s="895"/>
      <c r="L86" s="897"/>
      <c r="M86" s="893"/>
      <c r="N86" s="896"/>
      <c r="O86" s="897"/>
      <c r="P86" s="893"/>
      <c r="Q86" s="896"/>
      <c r="R86" s="897"/>
      <c r="S86" s="893"/>
      <c r="T86" s="896"/>
      <c r="U86" s="897"/>
      <c r="V86" s="931"/>
    </row>
    <row r="87" spans="2:27" ht="15.75" thickBot="1" x14ac:dyDescent="0.3">
      <c r="B87" s="1223" t="s">
        <v>108</v>
      </c>
      <c r="C87" s="1224">
        <f>COUNT(B83:B86)</f>
        <v>3</v>
      </c>
      <c r="D87" s="1225" t="s">
        <v>25</v>
      </c>
      <c r="E87" s="1305">
        <f>SUM(E83:E86)</f>
        <v>0.27083333333333331</v>
      </c>
      <c r="F87" s="1113"/>
      <c r="G87" s="852"/>
      <c r="K87" s="895"/>
      <c r="L87" s="897"/>
      <c r="M87" s="893"/>
      <c r="N87" s="896"/>
      <c r="O87" s="897"/>
      <c r="P87" s="893"/>
      <c r="Q87" s="896"/>
      <c r="R87" s="897"/>
      <c r="S87" s="893"/>
      <c r="T87" s="896"/>
      <c r="U87" s="897"/>
      <c r="V87" s="931"/>
    </row>
    <row r="88" spans="2:27" ht="15.75" thickBot="1" x14ac:dyDescent="0.3">
      <c r="B88" s="1269"/>
      <c r="C88" s="1318"/>
      <c r="D88" s="1324"/>
      <c r="E88" s="1325"/>
      <c r="F88" s="1168"/>
      <c r="G88" s="850"/>
      <c r="K88" s="895">
        <v>37208</v>
      </c>
      <c r="L88" s="897" t="s">
        <v>43</v>
      </c>
      <c r="M88" s="893"/>
      <c r="N88" s="896"/>
      <c r="O88" s="897"/>
      <c r="P88" s="893"/>
      <c r="Q88" s="896">
        <v>37930</v>
      </c>
      <c r="R88" s="897" t="s">
        <v>53</v>
      </c>
      <c r="S88" s="893"/>
      <c r="T88" s="896">
        <v>38306</v>
      </c>
      <c r="U88" s="897" t="s">
        <v>54</v>
      </c>
      <c r="V88" s="931"/>
    </row>
    <row r="89" spans="2:27" ht="15.75" thickBot="1" x14ac:dyDescent="0.3">
      <c r="B89" s="1255" t="s">
        <v>103</v>
      </c>
      <c r="C89" s="1256" t="s">
        <v>104</v>
      </c>
      <c r="D89" s="1256" t="s">
        <v>105</v>
      </c>
      <c r="E89" s="1308" t="s">
        <v>106</v>
      </c>
      <c r="F89" s="1172"/>
      <c r="G89" s="762"/>
      <c r="K89" s="900">
        <v>37252</v>
      </c>
      <c r="L89" s="901" t="s">
        <v>55</v>
      </c>
      <c r="M89" s="902"/>
      <c r="N89" s="903">
        <v>37594</v>
      </c>
      <c r="O89" s="901" t="s">
        <v>38</v>
      </c>
      <c r="P89" s="902"/>
      <c r="Q89" s="903">
        <v>37963</v>
      </c>
      <c r="R89" s="901" t="s">
        <v>43</v>
      </c>
      <c r="S89" s="902"/>
      <c r="T89" s="903">
        <v>38341</v>
      </c>
      <c r="U89" s="937" t="s">
        <v>54</v>
      </c>
      <c r="V89" s="943"/>
    </row>
    <row r="90" spans="2:27" ht="15.75" thickBot="1" x14ac:dyDescent="0.3">
      <c r="B90" s="1255">
        <v>44897</v>
      </c>
      <c r="C90" s="1256">
        <v>0.25</v>
      </c>
      <c r="D90" s="1256">
        <v>0.35416666666666669</v>
      </c>
      <c r="E90" s="1308">
        <v>0.10416666666666667</v>
      </c>
      <c r="F90" s="1154"/>
      <c r="G90" s="762"/>
      <c r="K90" s="944"/>
      <c r="L90" s="945"/>
      <c r="M90" s="946"/>
      <c r="N90" s="947"/>
      <c r="O90" s="945"/>
      <c r="P90" s="946"/>
      <c r="Q90" s="947"/>
      <c r="R90" s="945"/>
      <c r="S90" s="946"/>
      <c r="T90" s="947"/>
      <c r="U90" s="948"/>
      <c r="V90" s="948"/>
    </row>
    <row r="91" spans="2:27" ht="15.75" thickBot="1" x14ac:dyDescent="0.3">
      <c r="B91" s="1255">
        <v>44909</v>
      </c>
      <c r="C91" s="1256">
        <v>0.25</v>
      </c>
      <c r="D91" s="1256">
        <v>0.33333333333333331</v>
      </c>
      <c r="E91" s="1308">
        <v>8.3333333333333329E-2</v>
      </c>
      <c r="G91" s="762"/>
      <c r="K91" s="926"/>
      <c r="V91" s="926"/>
    </row>
    <row r="92" spans="2:27" ht="15.75" thickBot="1" x14ac:dyDescent="0.3">
      <c r="B92" s="1186">
        <v>44914</v>
      </c>
      <c r="C92" s="1187">
        <v>0.25</v>
      </c>
      <c r="D92" s="1187">
        <v>0.35416666666666669</v>
      </c>
      <c r="E92" s="1308">
        <v>0.10416666666666667</v>
      </c>
      <c r="K92" s="926"/>
      <c r="V92" s="926"/>
    </row>
    <row r="93" spans="2:27" ht="15.75" thickBot="1" x14ac:dyDescent="0.3">
      <c r="B93" s="1290">
        <v>44919</v>
      </c>
      <c r="C93" s="1207">
        <v>0.25</v>
      </c>
      <c r="D93" s="1207">
        <v>0.375</v>
      </c>
      <c r="E93" s="1310">
        <v>0.125</v>
      </c>
      <c r="F93" s="1094" t="s">
        <v>43</v>
      </c>
      <c r="K93" s="950"/>
      <c r="V93" s="926"/>
      <c r="Z93" s="875"/>
      <c r="AA93" s="875"/>
    </row>
    <row r="94" spans="2:27" ht="15.75" thickBot="1" x14ac:dyDescent="0.3">
      <c r="B94" s="1099" t="s">
        <v>11</v>
      </c>
      <c r="C94" s="1224">
        <f>COUNT(B90:B93)</f>
        <v>4</v>
      </c>
      <c r="D94" s="1315" t="s">
        <v>107</v>
      </c>
      <c r="E94" s="1323">
        <f>SUM(E90:E93)</f>
        <v>0.41666666666666669</v>
      </c>
      <c r="K94" s="926"/>
      <c r="L94" s="951"/>
      <c r="M94" s="952"/>
      <c r="N94" s="926"/>
      <c r="O94" s="926"/>
      <c r="P94" s="949"/>
      <c r="Q94" s="926"/>
      <c r="R94" s="926"/>
      <c r="S94" s="926"/>
      <c r="T94" s="926"/>
      <c r="U94" s="926"/>
      <c r="V94" s="926"/>
      <c r="Z94" s="875"/>
      <c r="AA94" s="875"/>
    </row>
    <row r="95" spans="2:27" ht="15.75" thickBot="1" x14ac:dyDescent="0.3">
      <c r="B95" s="1136"/>
      <c r="C95" s="1142"/>
      <c r="D95" s="1143"/>
      <c r="E95" s="1133"/>
      <c r="K95" s="926"/>
      <c r="L95" s="951"/>
      <c r="M95" s="952"/>
      <c r="N95" s="926"/>
      <c r="O95" s="926"/>
      <c r="P95" s="949"/>
      <c r="Q95" s="926"/>
      <c r="R95" s="926"/>
      <c r="S95" s="926"/>
      <c r="T95" s="926"/>
      <c r="U95" s="926"/>
      <c r="V95" s="926"/>
      <c r="Z95" s="875"/>
      <c r="AA95" s="875"/>
    </row>
    <row r="96" spans="2:27" ht="15.75" x14ac:dyDescent="0.25">
      <c r="B96" s="1144" t="s">
        <v>12</v>
      </c>
      <c r="C96" s="1145">
        <f>C80+C72+C63+C48+C40+C32+C22+C17+C9+C94+C55+C87</f>
        <v>51</v>
      </c>
      <c r="D96" s="1146" t="s">
        <v>25</v>
      </c>
      <c r="E96" s="1332">
        <f>I15</f>
        <v>154.25</v>
      </c>
      <c r="M96" s="853"/>
      <c r="N96" s="854"/>
      <c r="O96" s="855"/>
      <c r="P96" s="850"/>
      <c r="Q96" s="850"/>
      <c r="Z96" s="875"/>
      <c r="AA96" s="875"/>
    </row>
    <row r="97" spans="2:27" ht="30.75" thickBot="1" x14ac:dyDescent="0.3">
      <c r="B97" s="1149" t="s">
        <v>17</v>
      </c>
      <c r="C97" s="1150">
        <f>C96/12</f>
        <v>4.25</v>
      </c>
      <c r="D97" s="1151" t="s">
        <v>25</v>
      </c>
      <c r="E97" s="1333">
        <f>E96/12</f>
        <v>12.854166666666666</v>
      </c>
      <c r="J97" s="762"/>
      <c r="M97" s="853"/>
      <c r="N97" s="854"/>
      <c r="O97" s="855"/>
      <c r="P97" s="850"/>
      <c r="Q97" s="850"/>
      <c r="Z97" s="875"/>
      <c r="AA97" s="875"/>
    </row>
    <row r="98" spans="2:27" ht="15.75" x14ac:dyDescent="0.25">
      <c r="E98" s="1268"/>
      <c r="J98" s="762"/>
      <c r="K98" s="1322"/>
      <c r="L98" s="1322"/>
      <c r="M98" s="1319"/>
      <c r="N98" s="1320"/>
      <c r="O98" s="1321"/>
      <c r="P98" s="1322"/>
      <c r="Q98" s="1322"/>
      <c r="R98" s="1322"/>
      <c r="S98" s="1322"/>
      <c r="T98" s="1322"/>
      <c r="U98" s="1322"/>
      <c r="V98" s="1322"/>
      <c r="Z98" s="875"/>
      <c r="AA98" s="875"/>
    </row>
    <row r="99" spans="2:27" ht="15.75" x14ac:dyDescent="0.25">
      <c r="E99" s="1268"/>
      <c r="J99" s="762"/>
      <c r="K99" s="854"/>
      <c r="L99" s="853"/>
      <c r="M99" s="854"/>
      <c r="N99" s="850"/>
      <c r="O99" s="855"/>
      <c r="P99" s="850"/>
    </row>
    <row r="100" spans="2:27" ht="15.75" x14ac:dyDescent="0.25">
      <c r="E100" s="1268"/>
      <c r="J100" s="762"/>
      <c r="K100" s="850"/>
      <c r="L100" s="856"/>
      <c r="M100" s="854"/>
      <c r="N100" s="853"/>
      <c r="O100" s="854"/>
      <c r="P100" s="850"/>
      <c r="Q100" s="855"/>
      <c r="R100" s="850"/>
    </row>
    <row r="101" spans="2:27" ht="15.75" x14ac:dyDescent="0.25">
      <c r="K101" s="850"/>
      <c r="L101" s="856"/>
      <c r="M101" s="854"/>
      <c r="N101" s="853"/>
      <c r="O101" s="854"/>
      <c r="P101" s="850"/>
      <c r="Q101" s="855"/>
      <c r="R101" s="850"/>
    </row>
    <row r="102" spans="2:27" ht="15.75" x14ac:dyDescent="0.25">
      <c r="K102" s="850"/>
      <c r="L102" s="856"/>
      <c r="M102" s="854"/>
      <c r="N102" s="853"/>
      <c r="O102" s="854"/>
      <c r="P102" s="850"/>
      <c r="Q102" s="850"/>
    </row>
    <row r="103" spans="2:27" ht="15.75" x14ac:dyDescent="0.25">
      <c r="K103" s="850"/>
      <c r="L103" s="856"/>
      <c r="M103" s="854"/>
      <c r="N103" s="853"/>
      <c r="O103" s="854"/>
      <c r="P103" s="850"/>
      <c r="Q103" s="850"/>
    </row>
    <row r="104" spans="2:27" ht="15.75" x14ac:dyDescent="0.25">
      <c r="K104" s="850"/>
      <c r="L104" s="856"/>
      <c r="M104" s="854"/>
      <c r="N104" s="853"/>
      <c r="O104" s="854"/>
      <c r="P104" s="850"/>
      <c r="V104" s="861"/>
    </row>
    <row r="105" spans="2:27" ht="15.75" x14ac:dyDescent="0.25">
      <c r="K105" s="850"/>
      <c r="L105" s="850"/>
      <c r="M105" s="850"/>
      <c r="N105" s="850"/>
      <c r="O105" s="850"/>
      <c r="P105" s="863"/>
      <c r="V105" s="861"/>
    </row>
    <row r="106" spans="2:27" x14ac:dyDescent="0.2">
      <c r="V106" s="861"/>
    </row>
    <row r="107" spans="2:27" x14ac:dyDescent="0.2">
      <c r="V107" s="861"/>
    </row>
    <row r="108" spans="2:27" x14ac:dyDescent="0.2">
      <c r="V108" s="861"/>
    </row>
    <row r="109" spans="2:27" x14ac:dyDescent="0.2">
      <c r="V109" s="861"/>
    </row>
    <row r="110" spans="2:27" x14ac:dyDescent="0.2">
      <c r="V110" s="861"/>
    </row>
    <row r="111" spans="2:27" x14ac:dyDescent="0.2">
      <c r="E111" s="762"/>
      <c r="V111" s="861"/>
    </row>
    <row r="112" spans="2:27" x14ac:dyDescent="0.2">
      <c r="E112" s="762"/>
      <c r="G112" s="762"/>
    </row>
    <row r="113" spans="5:22" ht="15.75" x14ac:dyDescent="0.25">
      <c r="E113" s="762"/>
      <c r="G113" s="762"/>
      <c r="J113" s="762"/>
      <c r="V113" s="856"/>
    </row>
    <row r="114" spans="5:22" x14ac:dyDescent="0.2">
      <c r="E114" s="762"/>
      <c r="G114" s="762"/>
      <c r="J114" s="762"/>
    </row>
    <row r="115" spans="5:22" x14ac:dyDescent="0.2">
      <c r="E115" s="762"/>
      <c r="J115" s="762"/>
    </row>
    <row r="116" spans="5:22" x14ac:dyDescent="0.2">
      <c r="E116" s="762"/>
    </row>
    <row r="119" spans="5:22" x14ac:dyDescent="0.2">
      <c r="E119" s="762"/>
    </row>
    <row r="120" spans="5:22" x14ac:dyDescent="0.2">
      <c r="E120" s="762"/>
      <c r="K120" s="859"/>
      <c r="L120" s="850"/>
    </row>
    <row r="121" spans="5:22" x14ac:dyDescent="0.2">
      <c r="E121" s="762"/>
      <c r="K121" s="859"/>
      <c r="L121" s="850"/>
    </row>
    <row r="122" spans="5:22" x14ac:dyDescent="0.2">
      <c r="K122" s="859"/>
      <c r="L122" s="850"/>
    </row>
    <row r="123" spans="5:22" x14ac:dyDescent="0.2">
      <c r="K123" s="859"/>
      <c r="L123" s="850"/>
    </row>
    <row r="124" spans="5:22" x14ac:dyDescent="0.2">
      <c r="K124" s="850"/>
      <c r="L124" s="851"/>
      <c r="M124" s="842"/>
      <c r="N124" s="842"/>
      <c r="O124" s="859"/>
      <c r="P124" s="850"/>
    </row>
    <row r="125" spans="5:22" x14ac:dyDescent="0.2">
      <c r="K125" s="842"/>
      <c r="L125" s="848"/>
      <c r="M125" s="842"/>
      <c r="N125" s="842"/>
      <c r="O125" s="842"/>
      <c r="P125" s="842"/>
    </row>
    <row r="126" spans="5:22" x14ac:dyDescent="0.2">
      <c r="K126" s="842"/>
      <c r="L126" s="848"/>
      <c r="M126" s="842"/>
      <c r="N126" s="842"/>
      <c r="O126" s="842"/>
      <c r="P126" s="842"/>
    </row>
    <row r="127" spans="5:22" x14ac:dyDescent="0.2">
      <c r="K127" s="842"/>
      <c r="L127" s="848"/>
      <c r="M127" s="842"/>
      <c r="N127" s="842"/>
      <c r="O127" s="842"/>
      <c r="P127" s="842"/>
    </row>
    <row r="128" spans="5:22" x14ac:dyDescent="0.2">
      <c r="K128" s="842"/>
      <c r="L128" s="848"/>
      <c r="M128" s="842"/>
      <c r="N128" s="842"/>
      <c r="O128" s="842"/>
      <c r="P128" s="842"/>
    </row>
    <row r="129" spans="11:16" x14ac:dyDescent="0.2">
      <c r="K129" s="842"/>
      <c r="L129" s="848"/>
      <c r="M129" s="842"/>
      <c r="N129" s="842"/>
      <c r="O129" s="842"/>
      <c r="P129" s="842"/>
    </row>
    <row r="130" spans="11:16" x14ac:dyDescent="0.2">
      <c r="K130" s="842"/>
      <c r="L130" s="848"/>
      <c r="M130" s="842"/>
      <c r="N130" s="842"/>
      <c r="O130" s="842"/>
      <c r="P130" s="842"/>
    </row>
  </sheetData>
  <mergeCells count="35">
    <mergeCell ref="K77:L77"/>
    <mergeCell ref="N77:O77"/>
    <mergeCell ref="Q77:R77"/>
    <mergeCell ref="T77:U77"/>
    <mergeCell ref="Q47:R47"/>
    <mergeCell ref="T47:U47"/>
    <mergeCell ref="K62:L62"/>
    <mergeCell ref="N62:O62"/>
    <mergeCell ref="Q62:R62"/>
    <mergeCell ref="T62:U62"/>
    <mergeCell ref="B42:B43"/>
    <mergeCell ref="C42:C43"/>
    <mergeCell ref="D42:D43"/>
    <mergeCell ref="E42:E43"/>
    <mergeCell ref="K47:L47"/>
    <mergeCell ref="N47:O47"/>
    <mergeCell ref="K16:V16"/>
    <mergeCell ref="K17:L17"/>
    <mergeCell ref="N17:O17"/>
    <mergeCell ref="Q17:R17"/>
    <mergeCell ref="T17:U17"/>
    <mergeCell ref="K32:L32"/>
    <mergeCell ref="N32:O32"/>
    <mergeCell ref="Q32:R32"/>
    <mergeCell ref="T32:U32"/>
    <mergeCell ref="B1:E1"/>
    <mergeCell ref="H1:I1"/>
    <mergeCell ref="K1:V1"/>
    <mergeCell ref="B2:B3"/>
    <mergeCell ref="C2:D2"/>
    <mergeCell ref="E2:E3"/>
    <mergeCell ref="K2:L2"/>
    <mergeCell ref="N2:O2"/>
    <mergeCell ref="Q2:R2"/>
    <mergeCell ref="T2:U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L83"/>
  <sheetViews>
    <sheetView workbookViewId="0">
      <selection sqref="A1:XFD1048576"/>
    </sheetView>
  </sheetViews>
  <sheetFormatPr defaultColWidth="9.7109375" defaultRowHeight="15.75" x14ac:dyDescent="0.25"/>
  <cols>
    <col min="1" max="1" width="18.140625" style="1" customWidth="1"/>
    <col min="2" max="2" width="16.140625" style="1" bestFit="1" customWidth="1"/>
    <col min="3" max="3" width="15.28515625" style="1" bestFit="1" customWidth="1"/>
    <col min="4" max="4" width="14.85546875" style="1" bestFit="1" customWidth="1"/>
    <col min="5" max="6" width="9.7109375" style="1"/>
    <col min="7" max="7" width="12.5703125" style="1" bestFit="1" customWidth="1"/>
    <col min="8" max="8" width="9.7109375" style="1"/>
    <col min="9" max="9" width="11.7109375" style="1" bestFit="1" customWidth="1"/>
    <col min="10" max="11" width="9.7109375" style="1"/>
    <col min="12" max="12" width="11.7109375" style="1" bestFit="1" customWidth="1"/>
    <col min="13" max="16384" width="9.7109375" style="1"/>
  </cols>
  <sheetData>
    <row r="1" spans="1:12" x14ac:dyDescent="0.25">
      <c r="A1" s="1453" t="s">
        <v>33</v>
      </c>
      <c r="B1" s="1453"/>
      <c r="C1" s="1453"/>
      <c r="D1" s="1453"/>
      <c r="G1" s="1473" t="s">
        <v>32</v>
      </c>
      <c r="H1" s="1473"/>
      <c r="I1" s="1473"/>
      <c r="K1" s="1472"/>
      <c r="L1" s="1472"/>
    </row>
    <row r="2" spans="1:12" x14ac:dyDescent="0.25">
      <c r="A2" s="1457" t="s">
        <v>20</v>
      </c>
      <c r="B2" s="1458" t="s">
        <v>21</v>
      </c>
      <c r="C2" s="1459"/>
      <c r="D2" s="1457" t="s">
        <v>22</v>
      </c>
      <c r="G2" s="33" t="s">
        <v>27</v>
      </c>
      <c r="H2" s="33" t="s">
        <v>28</v>
      </c>
      <c r="I2" s="33"/>
      <c r="K2" s="48"/>
      <c r="L2" s="48"/>
    </row>
    <row r="3" spans="1:12" x14ac:dyDescent="0.25">
      <c r="A3" s="1463"/>
      <c r="B3" s="16" t="s">
        <v>23</v>
      </c>
      <c r="C3" s="15" t="s">
        <v>24</v>
      </c>
      <c r="D3" s="1463"/>
      <c r="G3" s="32" t="s">
        <v>0</v>
      </c>
      <c r="H3" s="35">
        <f>D13</f>
        <v>15.75</v>
      </c>
      <c r="I3" s="43"/>
      <c r="K3" s="49"/>
      <c r="L3" s="50"/>
    </row>
    <row r="4" spans="1:12" x14ac:dyDescent="0.25">
      <c r="A4" s="18">
        <v>37993</v>
      </c>
      <c r="B4" s="17">
        <v>0.23958333333333334</v>
      </c>
      <c r="C4" s="17">
        <v>0.35416666666666669</v>
      </c>
      <c r="D4" s="38">
        <f t="shared" ref="D4:D12" si="0">(C4-B4)*24</f>
        <v>2.75</v>
      </c>
      <c r="G4" s="32" t="s">
        <v>1</v>
      </c>
      <c r="H4" s="35">
        <f>D17</f>
        <v>3.7499999999999987</v>
      </c>
      <c r="I4" s="43"/>
      <c r="K4" s="49"/>
      <c r="L4" s="50"/>
    </row>
    <row r="5" spans="1:12" x14ac:dyDescent="0.25">
      <c r="A5" s="18">
        <v>37994</v>
      </c>
      <c r="B5" s="17">
        <v>0.27083333333333331</v>
      </c>
      <c r="C5" s="17">
        <v>0.33333333333333331</v>
      </c>
      <c r="D5" s="38">
        <f t="shared" si="0"/>
        <v>1.5</v>
      </c>
      <c r="G5" s="32" t="s">
        <v>2</v>
      </c>
      <c r="H5" s="35">
        <f>D22</f>
        <v>5.7499999999999982</v>
      </c>
      <c r="I5" s="43"/>
      <c r="K5" s="49"/>
      <c r="L5" s="50"/>
    </row>
    <row r="6" spans="1:12" x14ac:dyDescent="0.25">
      <c r="A6" s="18">
        <v>37997</v>
      </c>
      <c r="B6" s="17">
        <v>0.33333333333333331</v>
      </c>
      <c r="C6" s="17">
        <v>0.39583333333333331</v>
      </c>
      <c r="D6" s="38">
        <f t="shared" si="0"/>
        <v>1.5</v>
      </c>
      <c r="G6" s="32" t="s">
        <v>3</v>
      </c>
      <c r="H6" s="35">
        <f>D31</f>
        <v>25.249999999999993</v>
      </c>
      <c r="I6" s="43"/>
      <c r="K6" s="49"/>
      <c r="L6" s="50"/>
    </row>
    <row r="7" spans="1:12" x14ac:dyDescent="0.25">
      <c r="A7" s="18">
        <v>38006</v>
      </c>
      <c r="B7" s="17">
        <v>0.25</v>
      </c>
      <c r="C7" s="17">
        <v>0.34375</v>
      </c>
      <c r="D7" s="38">
        <f t="shared" si="0"/>
        <v>2.25</v>
      </c>
      <c r="G7" s="32" t="s">
        <v>29</v>
      </c>
      <c r="H7" s="35">
        <f>D43</f>
        <v>39.25</v>
      </c>
      <c r="I7" s="43"/>
      <c r="K7" s="49"/>
      <c r="L7" s="50"/>
    </row>
    <row r="8" spans="1:12" x14ac:dyDescent="0.25">
      <c r="A8" s="18">
        <v>38007</v>
      </c>
      <c r="B8" s="17">
        <v>0.23958333333333334</v>
      </c>
      <c r="C8" s="17">
        <v>0.33333333333333331</v>
      </c>
      <c r="D8" s="38">
        <f t="shared" si="0"/>
        <v>2.2499999999999991</v>
      </c>
      <c r="G8" s="32" t="s">
        <v>5</v>
      </c>
      <c r="H8" s="35">
        <f>D48</f>
        <v>18</v>
      </c>
      <c r="I8" s="43"/>
      <c r="K8" s="49"/>
      <c r="L8" s="50"/>
    </row>
    <row r="9" spans="1:12" x14ac:dyDescent="0.25">
      <c r="A9" s="18">
        <v>38008</v>
      </c>
      <c r="B9" s="17">
        <v>0.29166666666666669</v>
      </c>
      <c r="C9" s="17">
        <v>0.3125</v>
      </c>
      <c r="D9" s="38">
        <f t="shared" si="0"/>
        <v>0.49999999999999956</v>
      </c>
      <c r="G9" s="32" t="s">
        <v>6</v>
      </c>
      <c r="H9" s="35">
        <f>D52</f>
        <v>13.5</v>
      </c>
      <c r="I9" s="43"/>
      <c r="K9" s="49"/>
      <c r="L9" s="50"/>
    </row>
    <row r="10" spans="1:12" x14ac:dyDescent="0.25">
      <c r="A10" s="18">
        <v>38011</v>
      </c>
      <c r="B10" s="17">
        <v>0.75</v>
      </c>
      <c r="C10" s="17">
        <v>0.78125</v>
      </c>
      <c r="D10" s="38">
        <f t="shared" si="0"/>
        <v>0.75</v>
      </c>
      <c r="G10" s="32" t="s">
        <v>7</v>
      </c>
      <c r="H10" s="35">
        <f>D56</f>
        <v>8.25</v>
      </c>
      <c r="I10" s="43"/>
      <c r="K10" s="49"/>
      <c r="L10" s="50"/>
    </row>
    <row r="11" spans="1:12" x14ac:dyDescent="0.25">
      <c r="A11" s="18">
        <v>38012</v>
      </c>
      <c r="B11" s="17">
        <v>0.36458333333333331</v>
      </c>
      <c r="C11" s="17">
        <v>0.5</v>
      </c>
      <c r="D11" s="38">
        <f t="shared" si="0"/>
        <v>3.2500000000000004</v>
      </c>
      <c r="G11" s="32" t="s">
        <v>8</v>
      </c>
      <c r="H11" s="35">
        <f>D61</f>
        <v>13</v>
      </c>
      <c r="I11" s="43"/>
      <c r="K11" s="49"/>
      <c r="L11" s="50"/>
    </row>
    <row r="12" spans="1:12" x14ac:dyDescent="0.25">
      <c r="A12" s="18">
        <v>38015</v>
      </c>
      <c r="B12" s="17">
        <v>0.29166666666666669</v>
      </c>
      <c r="C12" s="17">
        <v>0.33333333333333331</v>
      </c>
      <c r="D12" s="38">
        <f t="shared" si="0"/>
        <v>0.99999999999999911</v>
      </c>
      <c r="G12" s="32" t="s">
        <v>9</v>
      </c>
      <c r="H12" s="35">
        <f>D67</f>
        <v>14.250000000000002</v>
      </c>
      <c r="I12" s="43"/>
      <c r="K12" s="49"/>
      <c r="L12" s="50"/>
    </row>
    <row r="13" spans="1:12" x14ac:dyDescent="0.25">
      <c r="A13" s="24" t="s">
        <v>0</v>
      </c>
      <c r="B13" s="23">
        <f>COUNT(A4:A12)</f>
        <v>9</v>
      </c>
      <c r="C13" s="25" t="s">
        <v>25</v>
      </c>
      <c r="D13" s="34">
        <f>SUM(D4:D12)</f>
        <v>15.75</v>
      </c>
      <c r="G13" s="32" t="s">
        <v>10</v>
      </c>
      <c r="H13" s="35">
        <f>D74</f>
        <v>13</v>
      </c>
      <c r="I13" s="43"/>
      <c r="K13" s="49"/>
      <c r="L13" s="50"/>
    </row>
    <row r="14" spans="1:12" x14ac:dyDescent="0.25">
      <c r="A14" s="18">
        <v>38019</v>
      </c>
      <c r="B14" s="17">
        <v>0.25</v>
      </c>
      <c r="C14" s="17">
        <v>0.33333333333333331</v>
      </c>
      <c r="D14" s="38">
        <f>(C14-B14)*24</f>
        <v>1.9999999999999996</v>
      </c>
      <c r="G14" s="32" t="s">
        <v>11</v>
      </c>
      <c r="H14" s="35">
        <f>D81</f>
        <v>10.750000000000002</v>
      </c>
      <c r="I14" s="43"/>
      <c r="K14" s="49"/>
      <c r="L14" s="50"/>
    </row>
    <row r="15" spans="1:12" x14ac:dyDescent="0.25">
      <c r="A15" s="18">
        <v>38034</v>
      </c>
      <c r="B15" s="17">
        <v>0.77083333333333337</v>
      </c>
      <c r="C15" s="17">
        <v>0.8125</v>
      </c>
      <c r="D15" s="38">
        <f>(C15-B15)*24</f>
        <v>0.99999999999999911</v>
      </c>
      <c r="G15" s="21" t="s">
        <v>30</v>
      </c>
      <c r="H15" s="36">
        <f>SUM(H3:H14)</f>
        <v>180.5</v>
      </c>
      <c r="I15" s="44"/>
      <c r="K15" s="51"/>
      <c r="L15" s="52"/>
    </row>
    <row r="16" spans="1:12" x14ac:dyDescent="0.25">
      <c r="A16" s="18">
        <v>38035</v>
      </c>
      <c r="B16" s="17">
        <v>0.29166666666666669</v>
      </c>
      <c r="C16" s="17">
        <v>0.32291666666666669</v>
      </c>
      <c r="D16" s="38">
        <f>(C16-B16)*24</f>
        <v>0.75</v>
      </c>
    </row>
    <row r="17" spans="1:4" s="20" customFormat="1" x14ac:dyDescent="0.25">
      <c r="A17" s="24" t="s">
        <v>1</v>
      </c>
      <c r="B17" s="23">
        <f>COUNT(A14:A16)</f>
        <v>3</v>
      </c>
      <c r="C17" s="25" t="s">
        <v>25</v>
      </c>
      <c r="D17" s="34">
        <f>SUM(D14:D16)</f>
        <v>3.7499999999999987</v>
      </c>
    </row>
    <row r="18" spans="1:4" s="20" customFormat="1" x14ac:dyDescent="0.25">
      <c r="A18" s="18">
        <v>38047</v>
      </c>
      <c r="B18" s="17">
        <v>0.29166666666666669</v>
      </c>
      <c r="C18" s="17">
        <v>0.33333333333333331</v>
      </c>
      <c r="D18" s="38">
        <f>(C18-B18)*24</f>
        <v>0.99999999999999911</v>
      </c>
    </row>
    <row r="19" spans="1:4" s="20" customFormat="1" x14ac:dyDescent="0.25">
      <c r="A19" s="18">
        <v>38055</v>
      </c>
      <c r="B19" s="17">
        <v>0.25</v>
      </c>
      <c r="C19" s="17">
        <v>0.33333333333333331</v>
      </c>
      <c r="D19" s="38">
        <f>(C19-B19)*24</f>
        <v>1.9999999999999996</v>
      </c>
    </row>
    <row r="20" spans="1:4" s="20" customFormat="1" x14ac:dyDescent="0.25">
      <c r="A20" s="18">
        <v>38056</v>
      </c>
      <c r="B20" s="17">
        <v>0.29166666666666669</v>
      </c>
      <c r="C20" s="17">
        <v>0.32291666666666669</v>
      </c>
      <c r="D20" s="38">
        <f>(C20-B20)*24</f>
        <v>0.75</v>
      </c>
    </row>
    <row r="21" spans="1:4" s="20" customFormat="1" x14ac:dyDescent="0.25">
      <c r="A21" s="18">
        <v>38069</v>
      </c>
      <c r="B21" s="17">
        <v>0.25</v>
      </c>
      <c r="C21" s="17">
        <v>0.33333333333333331</v>
      </c>
      <c r="D21" s="38">
        <f>(C21-B21)*24</f>
        <v>1.9999999999999996</v>
      </c>
    </row>
    <row r="22" spans="1:4" s="20" customFormat="1" x14ac:dyDescent="0.25">
      <c r="A22" s="24" t="s">
        <v>2</v>
      </c>
      <c r="B22" s="23">
        <f>COUNT(A18:A21)</f>
        <v>4</v>
      </c>
      <c r="C22" s="27" t="s">
        <v>25</v>
      </c>
      <c r="D22" s="34">
        <f>SUM(D18:D21)</f>
        <v>5.7499999999999982</v>
      </c>
    </row>
    <row r="23" spans="1:4" x14ac:dyDescent="0.25">
      <c r="A23" s="18">
        <v>38082</v>
      </c>
      <c r="B23" s="17">
        <v>0.23958333333333334</v>
      </c>
      <c r="C23" s="17">
        <v>0.33333333333333331</v>
      </c>
      <c r="D23" s="38">
        <f t="shared" ref="D23:D30" si="1">(C23-B23)*24</f>
        <v>2.2499999999999991</v>
      </c>
    </row>
    <row r="24" spans="1:4" x14ac:dyDescent="0.25">
      <c r="A24" s="18">
        <v>38083</v>
      </c>
      <c r="B24" s="17">
        <v>0.25</v>
      </c>
      <c r="C24" s="17">
        <v>0.33333333333333331</v>
      </c>
      <c r="D24" s="38">
        <f t="shared" si="1"/>
        <v>1.9999999999999996</v>
      </c>
    </row>
    <row r="25" spans="1:4" x14ac:dyDescent="0.25">
      <c r="A25" s="18">
        <v>38096</v>
      </c>
      <c r="B25" s="17">
        <v>0.625</v>
      </c>
      <c r="C25" s="17">
        <v>0.75</v>
      </c>
      <c r="D25" s="38">
        <f t="shared" si="1"/>
        <v>3</v>
      </c>
    </row>
    <row r="26" spans="1:4" x14ac:dyDescent="0.25">
      <c r="A26" s="1466">
        <v>38097</v>
      </c>
      <c r="B26" s="17">
        <v>0.58333333333333337</v>
      </c>
      <c r="C26" s="17">
        <v>0.78125</v>
      </c>
      <c r="D26" s="38">
        <f t="shared" si="1"/>
        <v>4.7499999999999991</v>
      </c>
    </row>
    <row r="27" spans="1:4" x14ac:dyDescent="0.25">
      <c r="A27" s="1468"/>
      <c r="B27" s="17">
        <v>0.83333333333333337</v>
      </c>
      <c r="C27" s="17">
        <v>0.875</v>
      </c>
      <c r="D27" s="38">
        <f t="shared" si="1"/>
        <v>0.99999999999999911</v>
      </c>
    </row>
    <row r="28" spans="1:4" x14ac:dyDescent="0.25">
      <c r="A28" s="18">
        <v>38098</v>
      </c>
      <c r="B28" s="17">
        <v>0.58333333333333337</v>
      </c>
      <c r="C28" s="17">
        <v>0.72916666666666663</v>
      </c>
      <c r="D28" s="38">
        <f t="shared" si="1"/>
        <v>3.4999999999999982</v>
      </c>
    </row>
    <row r="29" spans="1:4" x14ac:dyDescent="0.25">
      <c r="A29" s="18">
        <v>38099</v>
      </c>
      <c r="B29" s="17">
        <v>0.58333333333333337</v>
      </c>
      <c r="C29" s="17">
        <v>0.75</v>
      </c>
      <c r="D29" s="38">
        <f t="shared" si="1"/>
        <v>3.9999999999999991</v>
      </c>
    </row>
    <row r="30" spans="1:4" x14ac:dyDescent="0.25">
      <c r="A30" s="18">
        <v>38100</v>
      </c>
      <c r="B30" s="17">
        <v>0.58333333333333337</v>
      </c>
      <c r="C30" s="17">
        <v>0.78125</v>
      </c>
      <c r="D30" s="38">
        <f t="shared" si="1"/>
        <v>4.7499999999999991</v>
      </c>
    </row>
    <row r="31" spans="1:4" s="20" customFormat="1" x14ac:dyDescent="0.25">
      <c r="A31" s="24" t="s">
        <v>3</v>
      </c>
      <c r="B31" s="23">
        <f>COUNT(A23:A30)</f>
        <v>7</v>
      </c>
      <c r="C31" s="27" t="s">
        <v>25</v>
      </c>
      <c r="D31" s="34">
        <f>SUM(D23:D30)</f>
        <v>25.249999999999993</v>
      </c>
    </row>
    <row r="32" spans="1:4" s="20" customFormat="1" x14ac:dyDescent="0.25">
      <c r="A32" s="18">
        <v>38114</v>
      </c>
      <c r="B32" s="17">
        <v>0.58333333333333337</v>
      </c>
      <c r="C32" s="17">
        <v>0.77083333333333337</v>
      </c>
      <c r="D32" s="38">
        <f t="shared" ref="D32:D40" si="2">(C32-B32)*24</f>
        <v>4.5</v>
      </c>
    </row>
    <row r="33" spans="1:4" s="20" customFormat="1" x14ac:dyDescent="0.25">
      <c r="A33" s="18">
        <v>38117</v>
      </c>
      <c r="B33" s="17">
        <v>0.625</v>
      </c>
      <c r="C33" s="17">
        <v>0.75</v>
      </c>
      <c r="D33" s="38">
        <f t="shared" si="2"/>
        <v>3</v>
      </c>
    </row>
    <row r="34" spans="1:4" s="20" customFormat="1" x14ac:dyDescent="0.25">
      <c r="A34" s="18">
        <v>38121</v>
      </c>
      <c r="B34" s="17">
        <v>0.625</v>
      </c>
      <c r="C34" s="17">
        <v>0.63541666666666663</v>
      </c>
      <c r="D34" s="38">
        <f t="shared" si="2"/>
        <v>0.24999999999999911</v>
      </c>
    </row>
    <row r="35" spans="1:4" s="20" customFormat="1" x14ac:dyDescent="0.25">
      <c r="A35" s="18">
        <v>38124</v>
      </c>
      <c r="B35" s="17">
        <v>0.60416666666666663</v>
      </c>
      <c r="C35" s="17">
        <v>0.75</v>
      </c>
      <c r="D35" s="38">
        <f t="shared" si="2"/>
        <v>3.5000000000000009</v>
      </c>
    </row>
    <row r="36" spans="1:4" s="20" customFormat="1" x14ac:dyDescent="0.25">
      <c r="A36" s="18">
        <v>38125</v>
      </c>
      <c r="B36" s="17">
        <v>0.60416666666666663</v>
      </c>
      <c r="C36" s="17">
        <v>0.75</v>
      </c>
      <c r="D36" s="38">
        <f t="shared" si="2"/>
        <v>3.5000000000000009</v>
      </c>
    </row>
    <row r="37" spans="1:4" s="20" customFormat="1" x14ac:dyDescent="0.25">
      <c r="A37" s="18">
        <v>38126</v>
      </c>
      <c r="B37" s="17">
        <v>0.61458333333333337</v>
      </c>
      <c r="C37" s="17">
        <v>0.75</v>
      </c>
      <c r="D37" s="38">
        <f t="shared" si="2"/>
        <v>3.2499999999999991</v>
      </c>
    </row>
    <row r="38" spans="1:4" s="20" customFormat="1" x14ac:dyDescent="0.25">
      <c r="A38" s="18">
        <v>38127</v>
      </c>
      <c r="B38" s="17">
        <v>0.54166666666666663</v>
      </c>
      <c r="C38" s="17">
        <v>0.75</v>
      </c>
      <c r="D38" s="38">
        <f t="shared" si="2"/>
        <v>5.0000000000000009</v>
      </c>
    </row>
    <row r="39" spans="1:4" s="20" customFormat="1" x14ac:dyDescent="0.25">
      <c r="A39" s="18">
        <v>38128</v>
      </c>
      <c r="B39" s="17">
        <v>0.58333333333333337</v>
      </c>
      <c r="C39" s="17">
        <v>0.75</v>
      </c>
      <c r="D39" s="38">
        <f t="shared" si="2"/>
        <v>3.9999999999999991</v>
      </c>
    </row>
    <row r="40" spans="1:4" s="20" customFormat="1" x14ac:dyDescent="0.25">
      <c r="A40" s="18">
        <v>38131</v>
      </c>
      <c r="B40" s="17">
        <v>0.625</v>
      </c>
      <c r="C40" s="17">
        <v>0.75</v>
      </c>
      <c r="D40" s="38">
        <f t="shared" si="2"/>
        <v>3</v>
      </c>
    </row>
    <row r="41" spans="1:4" ht="15" customHeight="1" x14ac:dyDescent="0.25">
      <c r="A41" s="18">
        <v>38132</v>
      </c>
      <c r="B41" s="17">
        <v>0.54166666666666663</v>
      </c>
      <c r="C41" s="17">
        <v>0.76041666666666663</v>
      </c>
      <c r="D41" s="38">
        <f>(C41-B41)*24</f>
        <v>5.25</v>
      </c>
    </row>
    <row r="42" spans="1:4" x14ac:dyDescent="0.25">
      <c r="A42" s="18">
        <v>38133</v>
      </c>
      <c r="B42" s="17">
        <v>0.58333333333333337</v>
      </c>
      <c r="C42" s="17">
        <v>0.75</v>
      </c>
      <c r="D42" s="38">
        <f>(C42-B42)*24</f>
        <v>3.9999999999999991</v>
      </c>
    </row>
    <row r="43" spans="1:4" x14ac:dyDescent="0.25">
      <c r="A43" s="24" t="s">
        <v>4</v>
      </c>
      <c r="B43" s="23">
        <f>COUNT(A31:A42)</f>
        <v>11</v>
      </c>
      <c r="C43" s="27" t="s">
        <v>25</v>
      </c>
      <c r="D43" s="34">
        <f>SUM(D32:D42)</f>
        <v>39.25</v>
      </c>
    </row>
    <row r="44" spans="1:4" x14ac:dyDescent="0.25">
      <c r="A44" s="18">
        <v>38148</v>
      </c>
      <c r="B44" s="17">
        <v>0.58333333333333337</v>
      </c>
      <c r="C44" s="17">
        <v>0.75</v>
      </c>
      <c r="D44" s="38">
        <f>(C44-B44)*24</f>
        <v>3.9999999999999991</v>
      </c>
    </row>
    <row r="45" spans="1:4" x14ac:dyDescent="0.25">
      <c r="A45" s="18">
        <v>38149</v>
      </c>
      <c r="B45" s="17">
        <v>0.57291666666666663</v>
      </c>
      <c r="C45" s="17">
        <v>0.76041666666666663</v>
      </c>
      <c r="D45" s="38">
        <f>(C45-B45)*24</f>
        <v>4.5</v>
      </c>
    </row>
    <row r="46" spans="1:4" x14ac:dyDescent="0.25">
      <c r="A46" s="18">
        <v>38155</v>
      </c>
      <c r="B46" s="17">
        <v>0.58333333333333337</v>
      </c>
      <c r="C46" s="17">
        <v>0.77083333333333337</v>
      </c>
      <c r="D46" s="38">
        <f>(C46-B46)*24</f>
        <v>4.5</v>
      </c>
    </row>
    <row r="47" spans="1:4" x14ac:dyDescent="0.25">
      <c r="A47" s="18">
        <v>38156</v>
      </c>
      <c r="B47" s="17">
        <v>0.54166666666666663</v>
      </c>
      <c r="C47" s="17">
        <v>0.75</v>
      </c>
      <c r="D47" s="38">
        <f>(C47-B47)*24</f>
        <v>5.0000000000000009</v>
      </c>
    </row>
    <row r="48" spans="1:4" x14ac:dyDescent="0.25">
      <c r="A48" s="24" t="s">
        <v>5</v>
      </c>
      <c r="B48" s="23">
        <f>COUNT(A44:A47)</f>
        <v>4</v>
      </c>
      <c r="C48" s="27" t="s">
        <v>25</v>
      </c>
      <c r="D48" s="34">
        <f>SUM(D44:D47)</f>
        <v>18</v>
      </c>
    </row>
    <row r="49" spans="1:4" x14ac:dyDescent="0.25">
      <c r="A49" s="18">
        <v>38175</v>
      </c>
      <c r="B49" s="17">
        <v>0.5625</v>
      </c>
      <c r="C49" s="17">
        <v>0.76041666666666663</v>
      </c>
      <c r="D49" s="38">
        <f>(C49-B49)*24</f>
        <v>4.7499999999999991</v>
      </c>
    </row>
    <row r="50" spans="1:4" x14ac:dyDescent="0.25">
      <c r="A50" s="18">
        <v>38176</v>
      </c>
      <c r="B50" s="17">
        <v>0.58333333333333337</v>
      </c>
      <c r="C50" s="17">
        <v>0.71875</v>
      </c>
      <c r="D50" s="38">
        <f>(C50-B50)*24</f>
        <v>3.2499999999999991</v>
      </c>
    </row>
    <row r="51" spans="1:4" x14ac:dyDescent="0.25">
      <c r="A51" s="18">
        <v>38182</v>
      </c>
      <c r="B51" s="17">
        <v>0.54166666666666663</v>
      </c>
      <c r="C51" s="17">
        <v>0.77083333333333337</v>
      </c>
      <c r="D51" s="38">
        <f>(C51-B51)*24</f>
        <v>5.5000000000000018</v>
      </c>
    </row>
    <row r="52" spans="1:4" s="20" customFormat="1" x14ac:dyDescent="0.25">
      <c r="A52" s="24" t="s">
        <v>6</v>
      </c>
      <c r="B52" s="23">
        <f>COUNT(A49:A51)</f>
        <v>3</v>
      </c>
      <c r="C52" s="27" t="s">
        <v>25</v>
      </c>
      <c r="D52" s="34">
        <f>SUM(D49:D51)</f>
        <v>13.5</v>
      </c>
    </row>
    <row r="53" spans="1:4" x14ac:dyDescent="0.25">
      <c r="A53" s="18">
        <v>38203</v>
      </c>
      <c r="B53" s="17">
        <v>0.58333333333333337</v>
      </c>
      <c r="C53" s="17">
        <v>0.79166666666666663</v>
      </c>
      <c r="D53" s="38">
        <f>(C53-B53)*24</f>
        <v>4.9999999999999982</v>
      </c>
    </row>
    <row r="54" spans="1:4" x14ac:dyDescent="0.25">
      <c r="A54" s="18">
        <v>38204</v>
      </c>
      <c r="B54" s="17">
        <v>0.54166666666666663</v>
      </c>
      <c r="C54" s="17">
        <v>0.59375</v>
      </c>
      <c r="D54" s="38">
        <f>(C54-B54)*24</f>
        <v>1.2500000000000009</v>
      </c>
    </row>
    <row r="55" spans="1:4" x14ac:dyDescent="0.25">
      <c r="A55" s="18">
        <v>38218</v>
      </c>
      <c r="B55" s="17">
        <v>0.63541666666666663</v>
      </c>
      <c r="C55" s="17">
        <v>0.71875</v>
      </c>
      <c r="D55" s="38">
        <f>(C55-B55)*24</f>
        <v>2.0000000000000009</v>
      </c>
    </row>
    <row r="56" spans="1:4" s="20" customFormat="1" x14ac:dyDescent="0.25">
      <c r="A56" s="24" t="s">
        <v>7</v>
      </c>
      <c r="B56" s="23">
        <f>COUNT(A53:A55)</f>
        <v>3</v>
      </c>
      <c r="C56" s="27" t="s">
        <v>25</v>
      </c>
      <c r="D56" s="34">
        <f>SUM(D53:D55)</f>
        <v>8.25</v>
      </c>
    </row>
    <row r="57" spans="1:4" s="20" customFormat="1" x14ac:dyDescent="0.25">
      <c r="A57" s="18">
        <v>38232</v>
      </c>
      <c r="B57" s="17">
        <v>0.625</v>
      </c>
      <c r="C57" s="17">
        <v>0.75</v>
      </c>
      <c r="D57" s="38">
        <f>(C57-B57)*24</f>
        <v>3</v>
      </c>
    </row>
    <row r="58" spans="1:4" s="20" customFormat="1" x14ac:dyDescent="0.25">
      <c r="A58" s="18">
        <v>38238</v>
      </c>
      <c r="B58" s="17">
        <v>0.58333333333333337</v>
      </c>
      <c r="C58" s="17">
        <v>0.73958333333333337</v>
      </c>
      <c r="D58" s="38">
        <f>(C58-B58)*24</f>
        <v>3.75</v>
      </c>
    </row>
    <row r="59" spans="1:4" s="20" customFormat="1" x14ac:dyDescent="0.25">
      <c r="A59" s="18">
        <v>38239</v>
      </c>
      <c r="B59" s="17">
        <v>0.58333333333333337</v>
      </c>
      <c r="C59" s="17">
        <v>0.75</v>
      </c>
      <c r="D59" s="38">
        <f>(C59-B59)*24</f>
        <v>3.9999999999999991</v>
      </c>
    </row>
    <row r="60" spans="1:4" s="20" customFormat="1" x14ac:dyDescent="0.25">
      <c r="A60" s="18">
        <v>38247</v>
      </c>
      <c r="B60" s="17">
        <v>0.54166666666666663</v>
      </c>
      <c r="C60" s="17">
        <v>0.63541666666666663</v>
      </c>
      <c r="D60" s="38">
        <f>(C60-B60)*24</f>
        <v>2.25</v>
      </c>
    </row>
    <row r="61" spans="1:4" x14ac:dyDescent="0.25">
      <c r="A61" s="24" t="s">
        <v>8</v>
      </c>
      <c r="B61" s="23">
        <f>COUNT(A57:A60)</f>
        <v>4</v>
      </c>
      <c r="C61" s="31" t="s">
        <v>25</v>
      </c>
      <c r="D61" s="34">
        <f>SUM(D57:D60)</f>
        <v>13</v>
      </c>
    </row>
    <row r="62" spans="1:4" x14ac:dyDescent="0.25">
      <c r="A62" s="41">
        <v>38261</v>
      </c>
      <c r="B62" s="17">
        <v>0.54166666666666663</v>
      </c>
      <c r="C62" s="17">
        <v>0.75</v>
      </c>
      <c r="D62" s="38">
        <f>(C62-B62)*24</f>
        <v>5.0000000000000009</v>
      </c>
    </row>
    <row r="63" spans="1:4" x14ac:dyDescent="0.25">
      <c r="A63" s="19">
        <v>38262</v>
      </c>
      <c r="B63" s="17">
        <v>0.60416666666666663</v>
      </c>
      <c r="C63" s="17">
        <v>0.75</v>
      </c>
      <c r="D63" s="38">
        <f>(C63-B63)*24</f>
        <v>3.5000000000000009</v>
      </c>
    </row>
    <row r="64" spans="1:4" x14ac:dyDescent="0.25">
      <c r="A64" s="1466">
        <v>38264</v>
      </c>
      <c r="B64" s="17">
        <v>0.58333333333333337</v>
      </c>
      <c r="C64" s="17">
        <v>0.75</v>
      </c>
      <c r="D64" s="38">
        <f>(C64-B64)*24</f>
        <v>3.9999999999999991</v>
      </c>
    </row>
    <row r="65" spans="1:4" x14ac:dyDescent="0.25">
      <c r="A65" s="1468"/>
      <c r="B65" s="17">
        <v>0.79166666666666663</v>
      </c>
      <c r="C65" s="17">
        <v>0.83333333333333337</v>
      </c>
      <c r="D65" s="38">
        <f>(C65-B65)*24</f>
        <v>1.0000000000000018</v>
      </c>
    </row>
    <row r="66" spans="1:4" x14ac:dyDescent="0.25">
      <c r="A66" s="18">
        <v>38273</v>
      </c>
      <c r="B66" s="17">
        <v>0.80208333333333337</v>
      </c>
      <c r="C66" s="17">
        <v>0.83333333333333337</v>
      </c>
      <c r="D66" s="38">
        <f>(C66-B66)*24</f>
        <v>0.75</v>
      </c>
    </row>
    <row r="67" spans="1:4" s="20" customFormat="1" x14ac:dyDescent="0.25">
      <c r="A67" s="24" t="s">
        <v>9</v>
      </c>
      <c r="B67" s="23">
        <f>COUNT(A62:A66)</f>
        <v>4</v>
      </c>
      <c r="C67" s="27" t="s">
        <v>25</v>
      </c>
      <c r="D67" s="34">
        <f>SUM(D62:D66)</f>
        <v>14.250000000000002</v>
      </c>
    </row>
    <row r="68" spans="1:4" x14ac:dyDescent="0.25">
      <c r="A68" s="18">
        <v>38292</v>
      </c>
      <c r="B68" s="17">
        <v>0.54166666666666663</v>
      </c>
      <c r="C68" s="17">
        <v>0.82291666666666663</v>
      </c>
      <c r="D68" s="38">
        <f t="shared" ref="D68:D73" si="3">(C68-B68)*24</f>
        <v>6.75</v>
      </c>
    </row>
    <row r="69" spans="1:4" x14ac:dyDescent="0.25">
      <c r="A69" s="18">
        <v>38293</v>
      </c>
      <c r="B69" s="17">
        <v>0.75</v>
      </c>
      <c r="C69" s="17">
        <v>0.80208333333333337</v>
      </c>
      <c r="D69" s="38">
        <f t="shared" si="3"/>
        <v>1.2500000000000009</v>
      </c>
    </row>
    <row r="70" spans="1:4" x14ac:dyDescent="0.25">
      <c r="A70" s="18">
        <v>38300</v>
      </c>
      <c r="B70" s="17">
        <v>0.25</v>
      </c>
      <c r="C70" s="17">
        <v>0.32291666666666669</v>
      </c>
      <c r="D70" s="38">
        <f t="shared" si="3"/>
        <v>1.7500000000000004</v>
      </c>
    </row>
    <row r="71" spans="1:4" x14ac:dyDescent="0.25">
      <c r="A71" s="18">
        <v>38306</v>
      </c>
      <c r="B71" s="17">
        <v>0.25</v>
      </c>
      <c r="C71" s="17">
        <v>0.33333333333333331</v>
      </c>
      <c r="D71" s="38">
        <f t="shared" si="3"/>
        <v>1.9999999999999996</v>
      </c>
    </row>
    <row r="72" spans="1:4" x14ac:dyDescent="0.25">
      <c r="A72" s="18">
        <v>38307</v>
      </c>
      <c r="B72" s="17">
        <v>0.29166666666666669</v>
      </c>
      <c r="C72" s="17">
        <v>0.32291666666666669</v>
      </c>
      <c r="D72" s="38">
        <f t="shared" si="3"/>
        <v>0.75</v>
      </c>
    </row>
    <row r="73" spans="1:4" x14ac:dyDescent="0.25">
      <c r="A73" s="18">
        <v>38321</v>
      </c>
      <c r="B73" s="17">
        <v>0.29166666666666669</v>
      </c>
      <c r="C73" s="17">
        <v>0.3125</v>
      </c>
      <c r="D73" s="38">
        <f t="shared" si="3"/>
        <v>0.49999999999999956</v>
      </c>
    </row>
    <row r="74" spans="1:4" s="20" customFormat="1" x14ac:dyDescent="0.25">
      <c r="A74" s="24" t="s">
        <v>10</v>
      </c>
      <c r="B74" s="23">
        <f>COUNT(A68:A73)</f>
        <v>6</v>
      </c>
      <c r="C74" s="27" t="s">
        <v>25</v>
      </c>
      <c r="D74" s="34">
        <f>SUM(D68:D73)</f>
        <v>13</v>
      </c>
    </row>
    <row r="75" spans="1:4" x14ac:dyDescent="0.25">
      <c r="A75" s="18">
        <v>38323</v>
      </c>
      <c r="B75" s="17">
        <v>0.27083333333333331</v>
      </c>
      <c r="C75" s="17">
        <v>0.33333333333333331</v>
      </c>
      <c r="D75" s="38">
        <f t="shared" ref="D75:D80" si="4">(C75-B75)*24</f>
        <v>1.5</v>
      </c>
    </row>
    <row r="76" spans="1:4" x14ac:dyDescent="0.25">
      <c r="A76" s="41">
        <v>38335</v>
      </c>
      <c r="B76" s="17">
        <v>0.27083333333333331</v>
      </c>
      <c r="C76" s="17">
        <v>0.33333333333333331</v>
      </c>
      <c r="D76" s="38">
        <f t="shared" si="4"/>
        <v>1.5</v>
      </c>
    </row>
    <row r="77" spans="1:4" x14ac:dyDescent="0.25">
      <c r="A77" s="1471">
        <v>38336</v>
      </c>
      <c r="B77" s="17">
        <v>0.25</v>
      </c>
      <c r="C77" s="17">
        <v>0.34375</v>
      </c>
      <c r="D77" s="38">
        <f t="shared" si="4"/>
        <v>2.25</v>
      </c>
    </row>
    <row r="78" spans="1:4" x14ac:dyDescent="0.25">
      <c r="A78" s="1471"/>
      <c r="B78" s="17">
        <v>0.79166666666666663</v>
      </c>
      <c r="C78" s="17">
        <v>0.83333333333333337</v>
      </c>
      <c r="D78" s="38">
        <f t="shared" si="4"/>
        <v>1.0000000000000018</v>
      </c>
    </row>
    <row r="79" spans="1:4" x14ac:dyDescent="0.25">
      <c r="A79" s="41">
        <v>38337</v>
      </c>
      <c r="B79" s="17">
        <v>0.25</v>
      </c>
      <c r="C79" s="17">
        <v>0.33333333333333331</v>
      </c>
      <c r="D79" s="38">
        <f t="shared" si="4"/>
        <v>1.9999999999999996</v>
      </c>
    </row>
    <row r="80" spans="1:4" x14ac:dyDescent="0.25">
      <c r="A80" s="41">
        <v>38341</v>
      </c>
      <c r="B80" s="17">
        <v>0.27083333333333331</v>
      </c>
      <c r="C80" s="17">
        <v>0.375</v>
      </c>
      <c r="D80" s="38">
        <f t="shared" si="4"/>
        <v>2.5000000000000004</v>
      </c>
    </row>
    <row r="81" spans="1:4" s="20" customFormat="1" x14ac:dyDescent="0.25">
      <c r="A81" s="24" t="s">
        <v>11</v>
      </c>
      <c r="B81" s="23">
        <f>COUNT(A75:A80)</f>
        <v>5</v>
      </c>
      <c r="C81" s="28" t="s">
        <v>25</v>
      </c>
      <c r="D81" s="34">
        <f>SUM(D75:D80)</f>
        <v>10.750000000000002</v>
      </c>
    </row>
    <row r="82" spans="1:4" x14ac:dyDescent="0.25">
      <c r="A82" s="13" t="s">
        <v>12</v>
      </c>
      <c r="B82" s="22">
        <f>B81+B74+B67+B61+B56+B52+B48+B43+B31+B22+B17+B13</f>
        <v>63</v>
      </c>
      <c r="C82" s="29" t="s">
        <v>25</v>
      </c>
      <c r="D82" s="39">
        <f>SUM(D81,D74,D67,D61,D56,D52,D48,D43,D31,D22,D17,D13)</f>
        <v>180.5</v>
      </c>
    </row>
    <row r="83" spans="1:4" ht="31.5" x14ac:dyDescent="0.25">
      <c r="A83" s="13" t="s">
        <v>17</v>
      </c>
      <c r="B83" s="42">
        <f>AVERAGE(B81,B74,B67,B61,B56,B52,B48,B43,B31,B22,B17,B13)</f>
        <v>5.25</v>
      </c>
      <c r="C83" s="30"/>
      <c r="D83" s="39">
        <f>AVERAGE(D81,D74,D67,D61,D56,D52,D48,D43,D31,D22,D17,D13)</f>
        <v>15.041666666666666</v>
      </c>
    </row>
  </sheetData>
  <sheetProtection sheet="1" objects="1" scenarios="1"/>
  <mergeCells count="9">
    <mergeCell ref="K1:L1"/>
    <mergeCell ref="A64:A65"/>
    <mergeCell ref="A77:A78"/>
    <mergeCell ref="A26:A27"/>
    <mergeCell ref="G1:I1"/>
    <mergeCell ref="A1:D1"/>
    <mergeCell ref="A2:A3"/>
    <mergeCell ref="B2:C2"/>
    <mergeCell ref="D2:D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syncVertical="1" syncRef="A1" transitionEvaluation="1">
    <tabColor theme="0"/>
  </sheetPr>
  <dimension ref="A1:M80"/>
  <sheetViews>
    <sheetView showGridLines="0" workbookViewId="0">
      <selection sqref="A1:XFD1048576"/>
    </sheetView>
  </sheetViews>
  <sheetFormatPr defaultColWidth="9.7109375" defaultRowHeight="15.75" x14ac:dyDescent="0.25"/>
  <cols>
    <col min="1" max="1" width="18.140625" style="1" customWidth="1"/>
    <col min="2" max="2" width="16.140625" style="1" bestFit="1" customWidth="1"/>
    <col min="3" max="3" width="15.28515625" style="1" bestFit="1" customWidth="1"/>
    <col min="4" max="4" width="14.85546875" style="1" bestFit="1" customWidth="1"/>
    <col min="5" max="6" width="9.7109375" style="1"/>
    <col min="7" max="7" width="12.5703125" style="1" bestFit="1" customWidth="1"/>
    <col min="8" max="8" width="10.85546875" style="1" bestFit="1" customWidth="1"/>
    <col min="9" max="9" width="12.5703125" style="1" bestFit="1" customWidth="1"/>
    <col min="10" max="10" width="9.7109375" style="1"/>
    <col min="11" max="11" width="12.5703125" style="1" bestFit="1" customWidth="1"/>
    <col min="12" max="12" width="9.7109375" style="1"/>
    <col min="13" max="13" width="12.5703125" style="1" bestFit="1" customWidth="1"/>
    <col min="14" max="16384" width="9.7109375" style="1"/>
  </cols>
  <sheetData>
    <row r="1" spans="1:13" x14ac:dyDescent="0.25">
      <c r="A1" s="1453" t="s">
        <v>14</v>
      </c>
      <c r="B1" s="1453"/>
      <c r="C1" s="1453"/>
      <c r="D1" s="1453"/>
      <c r="G1" s="1473" t="s">
        <v>26</v>
      </c>
      <c r="H1" s="1473"/>
      <c r="I1" s="1473"/>
      <c r="K1" s="1474"/>
      <c r="L1" s="1474"/>
      <c r="M1" s="1474"/>
    </row>
    <row r="2" spans="1:13" x14ac:dyDescent="0.25">
      <c r="A2" s="1457" t="s">
        <v>20</v>
      </c>
      <c r="B2" s="1458" t="s">
        <v>21</v>
      </c>
      <c r="C2" s="1459"/>
      <c r="D2" s="1457" t="s">
        <v>31</v>
      </c>
      <c r="G2" s="33" t="s">
        <v>27</v>
      </c>
      <c r="H2" s="33" t="s">
        <v>28</v>
      </c>
      <c r="I2" s="33"/>
      <c r="K2" s="48"/>
      <c r="L2" s="48"/>
      <c r="M2" s="48"/>
    </row>
    <row r="3" spans="1:13" x14ac:dyDescent="0.25">
      <c r="A3" s="1463"/>
      <c r="B3" s="16" t="s">
        <v>23</v>
      </c>
      <c r="C3" s="15" t="s">
        <v>24</v>
      </c>
      <c r="D3" s="1463"/>
      <c r="G3" s="32" t="s">
        <v>0</v>
      </c>
      <c r="H3" s="35">
        <f>D15</f>
        <v>22.75</v>
      </c>
      <c r="I3" s="37"/>
      <c r="K3" s="53"/>
      <c r="L3" s="49"/>
      <c r="M3" s="54"/>
    </row>
    <row r="4" spans="1:13" x14ac:dyDescent="0.25">
      <c r="A4" s="18">
        <v>37628</v>
      </c>
      <c r="B4" s="17">
        <v>0.27083333333333331</v>
      </c>
      <c r="C4" s="17">
        <v>0.36458333333333331</v>
      </c>
      <c r="D4" s="38">
        <f>(C4-B4)*24</f>
        <v>2.25</v>
      </c>
      <c r="G4" s="32" t="s">
        <v>1</v>
      </c>
      <c r="H4" s="35">
        <f>D23</f>
        <v>11.25</v>
      </c>
      <c r="I4" s="37"/>
      <c r="K4" s="53"/>
      <c r="L4" s="49"/>
      <c r="M4" s="54"/>
    </row>
    <row r="5" spans="1:13" x14ac:dyDescent="0.25">
      <c r="A5" s="18">
        <v>37634</v>
      </c>
      <c r="B5" s="17">
        <v>0.25</v>
      </c>
      <c r="C5" s="17">
        <v>0.33333333333333331</v>
      </c>
      <c r="D5" s="38">
        <f t="shared" ref="D5:D14" si="0">(C5-B5)*24</f>
        <v>1.9999999999999996</v>
      </c>
      <c r="G5" s="32" t="s">
        <v>2</v>
      </c>
      <c r="H5" s="35">
        <f>D29</f>
        <v>9</v>
      </c>
      <c r="I5" s="37"/>
      <c r="K5" s="53"/>
      <c r="L5" s="49"/>
      <c r="M5" s="54"/>
    </row>
    <row r="6" spans="1:13" x14ac:dyDescent="0.25">
      <c r="A6" s="18">
        <v>37635</v>
      </c>
      <c r="B6" s="17">
        <v>0.25</v>
      </c>
      <c r="C6" s="17">
        <v>0.33333333333333331</v>
      </c>
      <c r="D6" s="38">
        <f t="shared" si="0"/>
        <v>1.9999999999999996</v>
      </c>
      <c r="G6" s="32" t="s">
        <v>3</v>
      </c>
      <c r="H6" s="35">
        <f>D33</f>
        <v>6.4999999999999982</v>
      </c>
      <c r="I6" s="37"/>
      <c r="K6" s="53"/>
      <c r="L6" s="49"/>
      <c r="M6" s="54"/>
    </row>
    <row r="7" spans="1:13" x14ac:dyDescent="0.25">
      <c r="A7" s="18">
        <v>37636</v>
      </c>
      <c r="B7" s="17">
        <v>0.28125</v>
      </c>
      <c r="C7" s="17">
        <v>0.32291666666666669</v>
      </c>
      <c r="D7" s="38">
        <f t="shared" si="0"/>
        <v>1.0000000000000004</v>
      </c>
      <c r="G7" s="32" t="s">
        <v>29</v>
      </c>
      <c r="H7" s="35">
        <f>D36</f>
        <v>10.000000000000002</v>
      </c>
      <c r="I7" s="37"/>
      <c r="K7" s="53"/>
      <c r="L7" s="49"/>
      <c r="M7" s="54"/>
    </row>
    <row r="8" spans="1:13" x14ac:dyDescent="0.25">
      <c r="A8" s="18">
        <v>37637</v>
      </c>
      <c r="B8" s="17">
        <v>0.28125</v>
      </c>
      <c r="C8" s="17">
        <v>0.35416666666666669</v>
      </c>
      <c r="D8" s="38">
        <f t="shared" si="0"/>
        <v>1.7500000000000004</v>
      </c>
      <c r="G8" s="32" t="s">
        <v>5</v>
      </c>
      <c r="H8" s="35">
        <f>D44</f>
        <v>29.75</v>
      </c>
      <c r="I8" s="37"/>
      <c r="K8" s="53"/>
      <c r="L8" s="49"/>
      <c r="M8" s="54"/>
    </row>
    <row r="9" spans="1:13" x14ac:dyDescent="0.25">
      <c r="A9" s="18">
        <v>37639</v>
      </c>
      <c r="B9" s="17">
        <v>0.28125</v>
      </c>
      <c r="C9" s="17">
        <v>0.375</v>
      </c>
      <c r="D9" s="38">
        <f t="shared" si="0"/>
        <v>2.25</v>
      </c>
      <c r="G9" s="32" t="s">
        <v>6</v>
      </c>
      <c r="H9" s="35">
        <f>D49</f>
        <v>11</v>
      </c>
      <c r="I9" s="37"/>
      <c r="K9" s="53"/>
      <c r="L9" s="49"/>
      <c r="M9" s="54"/>
    </row>
    <row r="10" spans="1:13" x14ac:dyDescent="0.25">
      <c r="A10" s="18">
        <v>37643</v>
      </c>
      <c r="B10" s="17">
        <v>0.28125</v>
      </c>
      <c r="C10" s="17">
        <v>0.33333333333333331</v>
      </c>
      <c r="D10" s="38">
        <f t="shared" si="0"/>
        <v>1.2499999999999996</v>
      </c>
      <c r="G10" s="32" t="s">
        <v>7</v>
      </c>
      <c r="H10" s="35">
        <f>D57</f>
        <v>26.749999999883585</v>
      </c>
      <c r="I10" s="37"/>
      <c r="K10" s="53"/>
      <c r="L10" s="49"/>
      <c r="M10" s="54"/>
    </row>
    <row r="11" spans="1:13" x14ac:dyDescent="0.25">
      <c r="A11" s="18">
        <v>37644</v>
      </c>
      <c r="B11" s="17">
        <v>0.27083333333333331</v>
      </c>
      <c r="C11" s="17">
        <v>0.45833333333333331</v>
      </c>
      <c r="D11" s="38">
        <f t="shared" si="0"/>
        <v>4.5</v>
      </c>
      <c r="G11" s="32" t="s">
        <v>8</v>
      </c>
      <c r="H11" s="35">
        <f>D60</f>
        <v>8.5000000000000018</v>
      </c>
      <c r="I11" s="37"/>
      <c r="K11" s="53"/>
      <c r="L11" s="49"/>
      <c r="M11" s="54"/>
    </row>
    <row r="12" spans="1:13" x14ac:dyDescent="0.25">
      <c r="A12" s="18">
        <v>37644</v>
      </c>
      <c r="B12" s="17">
        <v>0.76041666666666663</v>
      </c>
      <c r="C12" s="17">
        <v>0.83333333333333337</v>
      </c>
      <c r="D12" s="38">
        <f t="shared" si="0"/>
        <v>1.7500000000000018</v>
      </c>
      <c r="G12" s="32" t="s">
        <v>9</v>
      </c>
      <c r="H12" s="35">
        <f>D66</f>
        <v>8.75</v>
      </c>
      <c r="I12" s="37"/>
      <c r="K12" s="53"/>
      <c r="L12" s="49"/>
      <c r="M12" s="54"/>
    </row>
    <row r="13" spans="1:13" x14ac:dyDescent="0.25">
      <c r="A13" s="18">
        <v>37645</v>
      </c>
      <c r="B13" s="17">
        <v>0.25</v>
      </c>
      <c r="C13" s="17">
        <v>0.38541666666666669</v>
      </c>
      <c r="D13" s="38">
        <f t="shared" si="0"/>
        <v>3.2500000000000004</v>
      </c>
      <c r="G13" s="32" t="s">
        <v>10</v>
      </c>
      <c r="H13" s="35">
        <f>D72</f>
        <v>11.999999999999996</v>
      </c>
      <c r="I13" s="37"/>
      <c r="K13" s="53"/>
      <c r="L13" s="49"/>
      <c r="M13" s="54"/>
    </row>
    <row r="14" spans="1:13" x14ac:dyDescent="0.25">
      <c r="A14" s="18">
        <v>37649</v>
      </c>
      <c r="B14" s="17">
        <v>0.29166666666666669</v>
      </c>
      <c r="C14" s="17">
        <v>0.32291666666666669</v>
      </c>
      <c r="D14" s="38">
        <f t="shared" si="0"/>
        <v>0.75</v>
      </c>
      <c r="G14" s="32" t="s">
        <v>11</v>
      </c>
      <c r="H14" s="35">
        <f>D78</f>
        <v>9.75</v>
      </c>
      <c r="I14" s="37"/>
      <c r="K14" s="53"/>
      <c r="L14" s="49"/>
      <c r="M14" s="54"/>
    </row>
    <row r="15" spans="1:13" x14ac:dyDescent="0.25">
      <c r="A15" s="24" t="s">
        <v>0</v>
      </c>
      <c r="B15" s="23">
        <f>COUNT(A4:A14)</f>
        <v>11</v>
      </c>
      <c r="C15" s="25" t="s">
        <v>25</v>
      </c>
      <c r="D15" s="34">
        <f>SUM(D4:D14)</f>
        <v>22.75</v>
      </c>
      <c r="G15" s="21" t="s">
        <v>30</v>
      </c>
      <c r="H15" s="36">
        <f>SUM(H3:H14)</f>
        <v>165.99999999988358</v>
      </c>
      <c r="I15" s="40"/>
      <c r="K15" s="55"/>
      <c r="L15" s="51"/>
      <c r="M15" s="56"/>
    </row>
    <row r="16" spans="1:13" x14ac:dyDescent="0.25">
      <c r="A16" s="18">
        <v>37658</v>
      </c>
      <c r="B16" s="17">
        <v>0.27083333333333331</v>
      </c>
      <c r="C16" s="17">
        <v>0.3125</v>
      </c>
      <c r="D16" s="38">
        <f t="shared" ref="D16:D22" si="1">(C16-B16)*24</f>
        <v>1.0000000000000004</v>
      </c>
    </row>
    <row r="17" spans="1:4" x14ac:dyDescent="0.25">
      <c r="A17" s="18">
        <v>37663</v>
      </c>
      <c r="B17" s="17">
        <v>0.25</v>
      </c>
      <c r="C17" s="17">
        <v>0.33333333333333331</v>
      </c>
      <c r="D17" s="38">
        <f t="shared" si="1"/>
        <v>1.9999999999999996</v>
      </c>
    </row>
    <row r="18" spans="1:4" x14ac:dyDescent="0.25">
      <c r="A18" s="18">
        <v>37665</v>
      </c>
      <c r="B18" s="17">
        <v>0.25</v>
      </c>
      <c r="C18" s="17">
        <v>0.33333333333333331</v>
      </c>
      <c r="D18" s="38">
        <f t="shared" si="1"/>
        <v>1.9999999999999996</v>
      </c>
    </row>
    <row r="19" spans="1:4" x14ac:dyDescent="0.25">
      <c r="A19" s="1466">
        <v>37669</v>
      </c>
      <c r="B19" s="17">
        <v>0.29166666666666669</v>
      </c>
      <c r="C19" s="17">
        <v>0.34375</v>
      </c>
      <c r="D19" s="38">
        <f t="shared" si="1"/>
        <v>1.2499999999999996</v>
      </c>
    </row>
    <row r="20" spans="1:4" x14ac:dyDescent="0.25">
      <c r="A20" s="1467"/>
      <c r="B20" s="17">
        <v>0.375</v>
      </c>
      <c r="C20" s="17">
        <v>0.45833333333333331</v>
      </c>
      <c r="D20" s="38">
        <f t="shared" si="1"/>
        <v>1.9999999999999996</v>
      </c>
    </row>
    <row r="21" spans="1:4" x14ac:dyDescent="0.25">
      <c r="A21" s="1468"/>
      <c r="B21" s="17">
        <v>0.75</v>
      </c>
      <c r="C21" s="17">
        <v>0.83333333333333337</v>
      </c>
      <c r="D21" s="38">
        <f t="shared" si="1"/>
        <v>2.0000000000000009</v>
      </c>
    </row>
    <row r="22" spans="1:4" x14ac:dyDescent="0.25">
      <c r="A22" s="18">
        <v>37671</v>
      </c>
      <c r="B22" s="17">
        <v>0.29166666666666669</v>
      </c>
      <c r="C22" s="17">
        <v>0.33333333333333331</v>
      </c>
      <c r="D22" s="38">
        <f t="shared" si="1"/>
        <v>0.99999999999999911</v>
      </c>
    </row>
    <row r="23" spans="1:4" s="20" customFormat="1" x14ac:dyDescent="0.25">
      <c r="A23" s="24" t="s">
        <v>1</v>
      </c>
      <c r="B23" s="23">
        <f>COUNT(A16:A22)</f>
        <v>5</v>
      </c>
      <c r="C23" s="25" t="s">
        <v>25</v>
      </c>
      <c r="D23" s="34">
        <f>SUM(D16:D22)</f>
        <v>11.25</v>
      </c>
    </row>
    <row r="24" spans="1:4" s="20" customFormat="1" x14ac:dyDescent="0.25">
      <c r="A24" s="18">
        <v>37684</v>
      </c>
      <c r="B24" s="17">
        <v>0.23958333333333334</v>
      </c>
      <c r="C24" s="17">
        <v>0.33333333333333331</v>
      </c>
      <c r="D24" s="38">
        <f>(C24-B24)*24</f>
        <v>2.2499999999999991</v>
      </c>
    </row>
    <row r="25" spans="1:4" s="20" customFormat="1" x14ac:dyDescent="0.25">
      <c r="A25" s="1466">
        <v>37687</v>
      </c>
      <c r="B25" s="17">
        <v>0.4375</v>
      </c>
      <c r="C25" s="17">
        <v>0.5</v>
      </c>
      <c r="D25" s="38">
        <f>(C25-B25)*24</f>
        <v>1.5</v>
      </c>
    </row>
    <row r="26" spans="1:4" s="20" customFormat="1" x14ac:dyDescent="0.25">
      <c r="A26" s="1468"/>
      <c r="B26" s="17">
        <v>0.77083333333333337</v>
      </c>
      <c r="C26" s="17">
        <v>0.83333333333333337</v>
      </c>
      <c r="D26" s="38">
        <f>(C26-B26)*24</f>
        <v>1.5</v>
      </c>
    </row>
    <row r="27" spans="1:4" s="20" customFormat="1" x14ac:dyDescent="0.25">
      <c r="A27" s="18">
        <v>37691</v>
      </c>
      <c r="B27" s="17">
        <v>0.25</v>
      </c>
      <c r="C27" s="17">
        <v>0.32291666666666669</v>
      </c>
      <c r="D27" s="38">
        <f>(C27-B27)*24</f>
        <v>1.7500000000000004</v>
      </c>
    </row>
    <row r="28" spans="1:4" s="20" customFormat="1" x14ac:dyDescent="0.25">
      <c r="A28" s="18">
        <v>37711</v>
      </c>
      <c r="B28" s="17">
        <v>0.25</v>
      </c>
      <c r="C28" s="17">
        <v>0.33333333333333331</v>
      </c>
      <c r="D28" s="38">
        <f>(C28-B28)*24</f>
        <v>1.9999999999999996</v>
      </c>
    </row>
    <row r="29" spans="1:4" s="20" customFormat="1" x14ac:dyDescent="0.25">
      <c r="A29" s="24" t="s">
        <v>2</v>
      </c>
      <c r="B29" s="23">
        <f>COUNT(A24:A28)</f>
        <v>4</v>
      </c>
      <c r="C29" s="27" t="s">
        <v>25</v>
      </c>
      <c r="D29" s="34">
        <f>SUM(D24:D28)</f>
        <v>9</v>
      </c>
    </row>
    <row r="30" spans="1:4" x14ac:dyDescent="0.25">
      <c r="A30" s="18">
        <v>37712</v>
      </c>
      <c r="B30" s="17">
        <v>0.23958333333333334</v>
      </c>
      <c r="C30" s="17">
        <v>0.33333333333333331</v>
      </c>
      <c r="D30" s="38">
        <f>(C30-B30)*24</f>
        <v>2.2499999999999991</v>
      </c>
    </row>
    <row r="31" spans="1:4" x14ac:dyDescent="0.25">
      <c r="A31" s="18">
        <v>37721</v>
      </c>
      <c r="B31" s="17">
        <v>0.28125</v>
      </c>
      <c r="C31" s="17">
        <v>0.33333333333333331</v>
      </c>
      <c r="D31" s="38">
        <f>(C31-B31)*24</f>
        <v>1.2499999999999996</v>
      </c>
    </row>
    <row r="32" spans="1:4" x14ac:dyDescent="0.25">
      <c r="A32" s="18">
        <v>37741</v>
      </c>
      <c r="B32" s="17">
        <v>0.625</v>
      </c>
      <c r="C32" s="17">
        <v>0.75</v>
      </c>
      <c r="D32" s="38">
        <f>(C32-B32)*24</f>
        <v>3</v>
      </c>
    </row>
    <row r="33" spans="1:4" s="20" customFormat="1" x14ac:dyDescent="0.25">
      <c r="A33" s="24" t="s">
        <v>3</v>
      </c>
      <c r="B33" s="23">
        <f>COUNT(A30:A32)</f>
        <v>3</v>
      </c>
      <c r="C33" s="27" t="s">
        <v>25</v>
      </c>
      <c r="D33" s="34">
        <f>SUM(D30:D32)</f>
        <v>6.4999999999999982</v>
      </c>
    </row>
    <row r="34" spans="1:4" x14ac:dyDescent="0.25">
      <c r="A34" s="18">
        <v>37749</v>
      </c>
      <c r="B34" s="17">
        <v>0.57291666666666663</v>
      </c>
      <c r="C34" s="17">
        <v>0.78125</v>
      </c>
      <c r="D34" s="38">
        <f>(C34-B34)*24</f>
        <v>5.0000000000000009</v>
      </c>
    </row>
    <row r="35" spans="1:4" x14ac:dyDescent="0.25">
      <c r="A35" s="18">
        <v>37750</v>
      </c>
      <c r="B35" s="17">
        <v>0.5625</v>
      </c>
      <c r="C35" s="17">
        <v>0.77083333333333337</v>
      </c>
      <c r="D35" s="38">
        <f>(C35-B35)*24</f>
        <v>5.0000000000000009</v>
      </c>
    </row>
    <row r="36" spans="1:4" x14ac:dyDescent="0.25">
      <c r="A36" s="24" t="s">
        <v>4</v>
      </c>
      <c r="B36" s="23">
        <f>COUNT(A33:A35)</f>
        <v>2</v>
      </c>
      <c r="C36" s="27" t="s">
        <v>25</v>
      </c>
      <c r="D36" s="34">
        <f>SUM(D34:D35)</f>
        <v>10.000000000000002</v>
      </c>
    </row>
    <row r="37" spans="1:4" x14ac:dyDescent="0.25">
      <c r="A37" s="18">
        <v>37782</v>
      </c>
      <c r="B37" s="17">
        <v>0.58333333333333337</v>
      </c>
      <c r="C37" s="17">
        <v>0.78125</v>
      </c>
      <c r="D37" s="38">
        <f t="shared" ref="D37:D43" si="2">(C37-B37)*24</f>
        <v>4.7499999999999991</v>
      </c>
    </row>
    <row r="38" spans="1:4" x14ac:dyDescent="0.25">
      <c r="A38" s="18">
        <v>37783</v>
      </c>
      <c r="B38" s="17">
        <v>0.54166666666666663</v>
      </c>
      <c r="C38" s="17">
        <v>0.77083333333333337</v>
      </c>
      <c r="D38" s="38">
        <f t="shared" si="2"/>
        <v>5.5000000000000018</v>
      </c>
    </row>
    <row r="39" spans="1:4" x14ac:dyDescent="0.25">
      <c r="A39" s="18">
        <v>37784</v>
      </c>
      <c r="B39" s="17">
        <v>0.57291666666666663</v>
      </c>
      <c r="C39" s="17">
        <v>0.77083333333333337</v>
      </c>
      <c r="D39" s="38">
        <f t="shared" si="2"/>
        <v>4.7500000000000018</v>
      </c>
    </row>
    <row r="40" spans="1:4" x14ac:dyDescent="0.25">
      <c r="A40" s="18">
        <v>37796</v>
      </c>
      <c r="B40" s="17">
        <v>0.58333333333333337</v>
      </c>
      <c r="C40" s="17">
        <v>0.78125</v>
      </c>
      <c r="D40" s="38">
        <f t="shared" si="2"/>
        <v>4.7499999999999991</v>
      </c>
    </row>
    <row r="41" spans="1:4" x14ac:dyDescent="0.25">
      <c r="A41" s="18">
        <v>37797</v>
      </c>
      <c r="B41" s="17">
        <v>0.55208333333333337</v>
      </c>
      <c r="C41" s="17">
        <v>0.77083333333333337</v>
      </c>
      <c r="D41" s="38">
        <f t="shared" si="2"/>
        <v>5.25</v>
      </c>
    </row>
    <row r="42" spans="1:4" x14ac:dyDescent="0.25">
      <c r="A42" s="18">
        <v>37798</v>
      </c>
      <c r="B42" s="17">
        <v>0.58333333333333337</v>
      </c>
      <c r="C42" s="17">
        <v>0.75</v>
      </c>
      <c r="D42" s="38">
        <f t="shared" si="2"/>
        <v>3.9999999999999991</v>
      </c>
    </row>
    <row r="43" spans="1:4" x14ac:dyDescent="0.25">
      <c r="A43" s="18">
        <v>37799</v>
      </c>
      <c r="B43" s="17">
        <v>0.67708333333333337</v>
      </c>
      <c r="C43" s="17">
        <v>0.70833333333333337</v>
      </c>
      <c r="D43" s="38">
        <f t="shared" si="2"/>
        <v>0.75</v>
      </c>
    </row>
    <row r="44" spans="1:4" x14ac:dyDescent="0.25">
      <c r="A44" s="24" t="s">
        <v>5</v>
      </c>
      <c r="B44" s="23">
        <f>COUNT(A37:A43)</f>
        <v>7</v>
      </c>
      <c r="C44" s="27" t="s">
        <v>25</v>
      </c>
      <c r="D44" s="34">
        <f>SUM(D37:D43)</f>
        <v>29.75</v>
      </c>
    </row>
    <row r="45" spans="1:4" x14ac:dyDescent="0.25">
      <c r="A45" s="18">
        <v>37810</v>
      </c>
      <c r="B45" s="17">
        <v>0.57291666666666663</v>
      </c>
      <c r="C45" s="17">
        <v>0.79166666666666663</v>
      </c>
      <c r="D45" s="38">
        <f>(C45-B45)*24</f>
        <v>5.25</v>
      </c>
    </row>
    <row r="46" spans="1:4" x14ac:dyDescent="0.25">
      <c r="A46" s="18">
        <v>37811</v>
      </c>
      <c r="B46" s="17">
        <v>0.5625</v>
      </c>
      <c r="C46" s="17">
        <v>0.75</v>
      </c>
      <c r="D46" s="38">
        <f>(C46-B46)*24</f>
        <v>4.5</v>
      </c>
    </row>
    <row r="47" spans="1:4" x14ac:dyDescent="0.25">
      <c r="A47" s="18">
        <v>37818</v>
      </c>
      <c r="B47" s="17">
        <v>0.6875</v>
      </c>
      <c r="C47" s="17">
        <v>0.70833333333333337</v>
      </c>
      <c r="D47" s="38">
        <f>(C47-B47)*24</f>
        <v>0.50000000000000089</v>
      </c>
    </row>
    <row r="48" spans="1:4" x14ac:dyDescent="0.25">
      <c r="A48" s="18">
        <v>37830</v>
      </c>
      <c r="B48" s="17">
        <v>0.6875</v>
      </c>
      <c r="C48" s="17">
        <v>0.71875</v>
      </c>
      <c r="D48" s="38">
        <f>(C48-B48)*24</f>
        <v>0.75</v>
      </c>
    </row>
    <row r="49" spans="1:4" s="20" customFormat="1" x14ac:dyDescent="0.25">
      <c r="A49" s="24" t="s">
        <v>6</v>
      </c>
      <c r="B49" s="23">
        <f>COUNT(A45:A48)</f>
        <v>4</v>
      </c>
      <c r="C49" s="27" t="s">
        <v>25</v>
      </c>
      <c r="D49" s="34">
        <f>SUM(D45:D48)</f>
        <v>11</v>
      </c>
    </row>
    <row r="50" spans="1:4" x14ac:dyDescent="0.25">
      <c r="A50" s="18">
        <v>37846</v>
      </c>
      <c r="B50" s="17">
        <v>37846.625</v>
      </c>
      <c r="C50" s="17">
        <v>37846.75</v>
      </c>
      <c r="D50" s="38">
        <f t="shared" ref="D50:D56" si="3">(C50-B50)*24</f>
        <v>3</v>
      </c>
    </row>
    <row r="51" spans="1:4" x14ac:dyDescent="0.25">
      <c r="A51" s="18">
        <v>37847</v>
      </c>
      <c r="B51" s="17">
        <v>37847.552083333336</v>
      </c>
      <c r="C51" s="17">
        <v>37847.71875</v>
      </c>
      <c r="D51" s="38">
        <f t="shared" si="3"/>
        <v>3.9999999999417923</v>
      </c>
    </row>
    <row r="52" spans="1:4" x14ac:dyDescent="0.25">
      <c r="A52" s="18">
        <v>37854</v>
      </c>
      <c r="B52" s="17">
        <v>37854.59375</v>
      </c>
      <c r="C52" s="17">
        <v>37854.760416666664</v>
      </c>
      <c r="D52" s="38">
        <f t="shared" si="3"/>
        <v>3.9999999999417923</v>
      </c>
    </row>
    <row r="53" spans="1:4" x14ac:dyDescent="0.25">
      <c r="A53" s="18">
        <v>37855</v>
      </c>
      <c r="B53" s="17">
        <v>37855.5625</v>
      </c>
      <c r="C53" s="17">
        <v>37855.666666666664</v>
      </c>
      <c r="D53" s="38">
        <f t="shared" si="3"/>
        <v>2.4999999999417923</v>
      </c>
    </row>
    <row r="54" spans="1:4" x14ac:dyDescent="0.25">
      <c r="A54" s="18">
        <v>37859</v>
      </c>
      <c r="B54" s="17">
        <v>37859.572916666664</v>
      </c>
      <c r="C54" s="17">
        <v>37859.770833333336</v>
      </c>
      <c r="D54" s="38">
        <f t="shared" si="3"/>
        <v>4.7500000001164153</v>
      </c>
    </row>
    <row r="55" spans="1:4" x14ac:dyDescent="0.25">
      <c r="A55" s="18">
        <v>37860</v>
      </c>
      <c r="B55" s="17">
        <v>37860.5625</v>
      </c>
      <c r="C55" s="17">
        <v>37860.770833333336</v>
      </c>
      <c r="D55" s="38">
        <f t="shared" si="3"/>
        <v>5.0000000000582077</v>
      </c>
    </row>
    <row r="56" spans="1:4" x14ac:dyDescent="0.25">
      <c r="A56" s="18">
        <v>37861</v>
      </c>
      <c r="B56" s="17">
        <v>37861.583333333336</v>
      </c>
      <c r="C56" s="17">
        <v>37861.729166666664</v>
      </c>
      <c r="D56" s="38">
        <f t="shared" si="3"/>
        <v>3.4999999998835847</v>
      </c>
    </row>
    <row r="57" spans="1:4" s="20" customFormat="1" x14ac:dyDescent="0.25">
      <c r="A57" s="24" t="s">
        <v>7</v>
      </c>
      <c r="B57" s="23">
        <f>COUNT(A50:A56)</f>
        <v>7</v>
      </c>
      <c r="C57" s="27" t="s">
        <v>25</v>
      </c>
      <c r="D57" s="34">
        <f>SUM(D50:D56)</f>
        <v>26.749999999883585</v>
      </c>
    </row>
    <row r="58" spans="1:4" s="20" customFormat="1" x14ac:dyDescent="0.25">
      <c r="A58" s="18">
        <v>37866</v>
      </c>
      <c r="B58" s="17">
        <v>0.57291666666666663</v>
      </c>
      <c r="C58" s="17">
        <v>0.75</v>
      </c>
      <c r="D58" s="38">
        <f>(C58-B58)*24</f>
        <v>4.2500000000000009</v>
      </c>
    </row>
    <row r="59" spans="1:4" s="20" customFormat="1" x14ac:dyDescent="0.25">
      <c r="A59" s="18">
        <v>37867</v>
      </c>
      <c r="B59" s="17">
        <v>0.57291666666666663</v>
      </c>
      <c r="C59" s="17">
        <v>0.75</v>
      </c>
      <c r="D59" s="38">
        <f>(C59-B59)*24</f>
        <v>4.2500000000000009</v>
      </c>
    </row>
    <row r="60" spans="1:4" s="20" customFormat="1" x14ac:dyDescent="0.25">
      <c r="A60" s="24" t="s">
        <v>8</v>
      </c>
      <c r="B60" s="23">
        <f>COUNT(A58:A59)</f>
        <v>2</v>
      </c>
      <c r="C60" s="31" t="s">
        <v>25</v>
      </c>
      <c r="D60" s="34">
        <f>SUM(D58:D59)</f>
        <v>8.5000000000000018</v>
      </c>
    </row>
    <row r="61" spans="1:4" x14ac:dyDescent="0.25">
      <c r="A61" s="1466">
        <v>37907</v>
      </c>
      <c r="B61" s="17">
        <v>0.61458333333333337</v>
      </c>
      <c r="C61" s="17">
        <v>0.75</v>
      </c>
      <c r="D61" s="38">
        <f>(C61-B61)*24</f>
        <v>3.2499999999999991</v>
      </c>
    </row>
    <row r="62" spans="1:4" x14ac:dyDescent="0.25">
      <c r="A62" s="1468"/>
      <c r="B62" s="17">
        <v>0.79166666666666663</v>
      </c>
      <c r="C62" s="17">
        <v>0.85416666666666663</v>
      </c>
      <c r="D62" s="38">
        <f>(C62-B62)*24</f>
        <v>1.5</v>
      </c>
    </row>
    <row r="63" spans="1:4" x14ac:dyDescent="0.25">
      <c r="A63" s="18">
        <v>37918</v>
      </c>
      <c r="B63" s="17">
        <v>0.28125</v>
      </c>
      <c r="C63" s="17">
        <v>0.33333333333333331</v>
      </c>
      <c r="D63" s="38">
        <f>(C63-B63)*24</f>
        <v>1.2499999999999996</v>
      </c>
    </row>
    <row r="64" spans="1:4" x14ac:dyDescent="0.25">
      <c r="A64" s="18">
        <v>37921</v>
      </c>
      <c r="B64" s="17">
        <v>0.76041666666666663</v>
      </c>
      <c r="C64" s="17">
        <v>0.8125</v>
      </c>
      <c r="D64" s="38">
        <f>(C64-B64)*24</f>
        <v>1.2500000000000009</v>
      </c>
    </row>
    <row r="65" spans="1:4" x14ac:dyDescent="0.25">
      <c r="A65" s="18">
        <v>37922</v>
      </c>
      <c r="B65" s="17">
        <v>0.75</v>
      </c>
      <c r="C65" s="17">
        <v>0.8125</v>
      </c>
      <c r="D65" s="38">
        <f>(C65-B65)*24</f>
        <v>1.5</v>
      </c>
    </row>
    <row r="66" spans="1:4" s="20" customFormat="1" x14ac:dyDescent="0.25">
      <c r="A66" s="24" t="s">
        <v>9</v>
      </c>
      <c r="B66" s="23">
        <f>COUNT(A57:A65)</f>
        <v>6</v>
      </c>
      <c r="C66" s="27" t="s">
        <v>25</v>
      </c>
      <c r="D66" s="34">
        <f>SUM(D61:D65)</f>
        <v>8.75</v>
      </c>
    </row>
    <row r="67" spans="1:4" x14ac:dyDescent="0.25">
      <c r="A67" s="18">
        <v>37928</v>
      </c>
      <c r="B67" s="17">
        <v>0.75</v>
      </c>
      <c r="C67" s="17">
        <v>0.79166666666666663</v>
      </c>
      <c r="D67" s="38">
        <f>(C67-B67)*24</f>
        <v>0.99999999999999911</v>
      </c>
    </row>
    <row r="68" spans="1:4" x14ac:dyDescent="0.25">
      <c r="A68" s="18">
        <v>37929</v>
      </c>
      <c r="B68" s="17">
        <v>0.73958333333333337</v>
      </c>
      <c r="C68" s="17">
        <v>0.8125</v>
      </c>
      <c r="D68" s="38">
        <f>(C68-B68)*24</f>
        <v>1.7499999999999991</v>
      </c>
    </row>
    <row r="69" spans="1:4" x14ac:dyDescent="0.25">
      <c r="A69" s="18">
        <v>37930</v>
      </c>
      <c r="B69" s="17">
        <v>0.58333333333333337</v>
      </c>
      <c r="C69" s="17">
        <v>0.8125</v>
      </c>
      <c r="D69" s="38">
        <f>(C69-B69)*24</f>
        <v>5.4999999999999991</v>
      </c>
    </row>
    <row r="70" spans="1:4" x14ac:dyDescent="0.25">
      <c r="A70" s="18">
        <v>37931</v>
      </c>
      <c r="B70" s="17">
        <v>0.73958333333333337</v>
      </c>
      <c r="C70" s="17">
        <v>0.8125</v>
      </c>
      <c r="D70" s="38">
        <f>(C70-B70)*24</f>
        <v>1.7499999999999991</v>
      </c>
    </row>
    <row r="71" spans="1:4" x14ac:dyDescent="0.25">
      <c r="A71" s="18">
        <v>37939</v>
      </c>
      <c r="B71" s="17">
        <v>0.25</v>
      </c>
      <c r="C71" s="17">
        <v>0.33333333333333331</v>
      </c>
      <c r="D71" s="38">
        <f>(C71-B71)*24</f>
        <v>1.9999999999999996</v>
      </c>
    </row>
    <row r="72" spans="1:4" s="20" customFormat="1" x14ac:dyDescent="0.25">
      <c r="A72" s="24" t="s">
        <v>10</v>
      </c>
      <c r="B72" s="23">
        <f>COUNT(A67:A71)</f>
        <v>5</v>
      </c>
      <c r="C72" s="27" t="s">
        <v>25</v>
      </c>
      <c r="D72" s="34">
        <f>SUM(D67:D71)</f>
        <v>11.999999999999996</v>
      </c>
    </row>
    <row r="73" spans="1:4" x14ac:dyDescent="0.25">
      <c r="A73" s="18">
        <v>37957</v>
      </c>
      <c r="B73" s="17">
        <v>0.25</v>
      </c>
      <c r="C73" s="17">
        <v>0.33333333333333331</v>
      </c>
      <c r="D73" s="38">
        <f>(C73-B73)*24</f>
        <v>1.9999999999999996</v>
      </c>
    </row>
    <row r="74" spans="1:4" x14ac:dyDescent="0.25">
      <c r="A74" s="1466">
        <v>37958</v>
      </c>
      <c r="B74" s="17">
        <v>0.23958333333333334</v>
      </c>
      <c r="C74" s="17">
        <v>0.33333333333333331</v>
      </c>
      <c r="D74" s="38">
        <f>(C74-B74)*24</f>
        <v>2.2499999999999991</v>
      </c>
    </row>
    <row r="75" spans="1:4" x14ac:dyDescent="0.25">
      <c r="A75" s="1468"/>
      <c r="B75" s="17">
        <v>0.75</v>
      </c>
      <c r="C75" s="17">
        <v>0.83333333333333337</v>
      </c>
      <c r="D75" s="38">
        <f>(C75-B75)*24</f>
        <v>2.0000000000000009</v>
      </c>
    </row>
    <row r="76" spans="1:4" x14ac:dyDescent="0.25">
      <c r="A76" s="1466">
        <v>37959</v>
      </c>
      <c r="B76" s="17">
        <v>0.28125</v>
      </c>
      <c r="C76" s="17">
        <v>0.32291666666666669</v>
      </c>
      <c r="D76" s="38">
        <f>(C76-B76)*24</f>
        <v>1.0000000000000004</v>
      </c>
    </row>
    <row r="77" spans="1:4" x14ac:dyDescent="0.25">
      <c r="A77" s="1468"/>
      <c r="B77" s="17">
        <v>0.75</v>
      </c>
      <c r="C77" s="17">
        <v>0.85416666666666663</v>
      </c>
      <c r="D77" s="38">
        <f>(C77-B77)*24</f>
        <v>2.4999999999999991</v>
      </c>
    </row>
    <row r="78" spans="1:4" s="20" customFormat="1" x14ac:dyDescent="0.25">
      <c r="A78" s="24" t="s">
        <v>11</v>
      </c>
      <c r="B78" s="23">
        <f>COUNT(A73:A77)</f>
        <v>3</v>
      </c>
      <c r="C78" s="28" t="s">
        <v>25</v>
      </c>
      <c r="D78" s="34">
        <f>SUM(D73:D77)</f>
        <v>9.75</v>
      </c>
    </row>
    <row r="79" spans="1:4" x14ac:dyDescent="0.25">
      <c r="A79" s="13" t="s">
        <v>12</v>
      </c>
      <c r="B79" s="22">
        <f>B78+B72+B66+B60+B57+B49+B44+B36+B33+B29+B23+B15</f>
        <v>59</v>
      </c>
      <c r="C79" s="29" t="s">
        <v>25</v>
      </c>
      <c r="D79" s="36">
        <f>SUM(D78,D72,D66,D60,D57,D49,D44,D36,D33,D29,D23,D15)</f>
        <v>165.99999999988358</v>
      </c>
    </row>
    <row r="80" spans="1:4" ht="31.5" x14ac:dyDescent="0.25">
      <c r="A80" s="13" t="s">
        <v>17</v>
      </c>
      <c r="B80" s="26">
        <f>AVERAGE(B78,B72,B66,B60,B57,B49,B44,B36,B33,B29,B23,B15)</f>
        <v>4.916666666666667</v>
      </c>
      <c r="C80" s="30" t="s">
        <v>25</v>
      </c>
      <c r="D80" s="39">
        <f>AVERAGEA(D78,D72,D66,D60,D57,D49,D44,D36,D33,D29,D23,D15)</f>
        <v>13.833333333323631</v>
      </c>
    </row>
  </sheetData>
  <sheetProtection sheet="1" objects="1" scenarios="1"/>
  <mergeCells count="11">
    <mergeCell ref="K1:M1"/>
    <mergeCell ref="A19:A21"/>
    <mergeCell ref="G1:I1"/>
    <mergeCell ref="A1:D1"/>
    <mergeCell ref="B2:C2"/>
    <mergeCell ref="D2:D3"/>
    <mergeCell ref="A76:A77"/>
    <mergeCell ref="A74:A75"/>
    <mergeCell ref="A61:A62"/>
    <mergeCell ref="A25:A26"/>
    <mergeCell ref="A2:A3"/>
  </mergeCells>
  <phoneticPr fontId="3" type="noConversion"/>
  <printOptions gridLinesSet="0"/>
  <pageMargins left="1" right="1" top="1" bottom="1" header="0.5" footer="0.5"/>
  <pageSetup orientation="portrait" horizontalDpi="429496729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C16"/>
  <sheetViews>
    <sheetView workbookViewId="0">
      <selection sqref="A1:XFD1048576"/>
    </sheetView>
  </sheetViews>
  <sheetFormatPr defaultColWidth="9.7109375" defaultRowHeight="15.75" x14ac:dyDescent="0.25"/>
  <cols>
    <col min="1" max="1" width="18.140625" style="1" customWidth="1"/>
    <col min="2" max="2" width="12.28515625" style="1" customWidth="1"/>
    <col min="3" max="3" width="12.5703125" style="1" customWidth="1"/>
    <col min="4" max="16384" width="9.7109375" style="1"/>
  </cols>
  <sheetData>
    <row r="1" spans="1:3" x14ac:dyDescent="0.25">
      <c r="A1" s="1453" t="s">
        <v>19</v>
      </c>
      <c r="B1" s="1453"/>
      <c r="C1" s="1453"/>
    </row>
    <row r="2" spans="1:3" ht="31.5" x14ac:dyDescent="0.25">
      <c r="A2" s="2"/>
      <c r="B2" s="3" t="s">
        <v>15</v>
      </c>
      <c r="C2" s="3" t="s">
        <v>16</v>
      </c>
    </row>
    <row r="3" spans="1:3" x14ac:dyDescent="0.25">
      <c r="A3" s="4" t="s">
        <v>0</v>
      </c>
      <c r="B3" s="5">
        <v>13.5</v>
      </c>
      <c r="C3" s="6">
        <v>5</v>
      </c>
    </row>
    <row r="4" spans="1:3" x14ac:dyDescent="0.25">
      <c r="A4" s="4" t="s">
        <v>1</v>
      </c>
      <c r="B4" s="5">
        <v>5.5</v>
      </c>
      <c r="C4" s="6">
        <v>3</v>
      </c>
    </row>
    <row r="5" spans="1:3" x14ac:dyDescent="0.25">
      <c r="A5" s="4" t="s">
        <v>2</v>
      </c>
      <c r="B5" s="5">
        <v>4.5</v>
      </c>
      <c r="C5" s="6">
        <v>2</v>
      </c>
    </row>
    <row r="6" spans="1:3" x14ac:dyDescent="0.25">
      <c r="A6" s="4" t="s">
        <v>3</v>
      </c>
      <c r="B6" s="5">
        <v>24.25</v>
      </c>
      <c r="C6" s="6">
        <v>6</v>
      </c>
    </row>
    <row r="7" spans="1:3" x14ac:dyDescent="0.25">
      <c r="A7" s="4" t="s">
        <v>4</v>
      </c>
      <c r="B7" s="5">
        <v>15.75</v>
      </c>
      <c r="C7" s="6">
        <v>3</v>
      </c>
    </row>
    <row r="8" spans="1:3" x14ac:dyDescent="0.25">
      <c r="A8" s="4" t="s">
        <v>5</v>
      </c>
      <c r="B8" s="5">
        <v>20</v>
      </c>
      <c r="C8" s="6">
        <v>5</v>
      </c>
    </row>
    <row r="9" spans="1:3" x14ac:dyDescent="0.25">
      <c r="A9" s="4" t="s">
        <v>6</v>
      </c>
      <c r="B9" s="5">
        <v>51.5</v>
      </c>
      <c r="C9" s="6">
        <v>11</v>
      </c>
    </row>
    <row r="10" spans="1:3" x14ac:dyDescent="0.25">
      <c r="A10" s="4" t="s">
        <v>7</v>
      </c>
      <c r="B10" s="5">
        <v>38.25</v>
      </c>
      <c r="C10" s="6">
        <v>10</v>
      </c>
    </row>
    <row r="11" spans="1:3" x14ac:dyDescent="0.25">
      <c r="A11" s="4" t="s">
        <v>8</v>
      </c>
      <c r="B11" s="5">
        <v>8.75</v>
      </c>
      <c r="C11" s="6">
        <v>2</v>
      </c>
    </row>
    <row r="12" spans="1:3" x14ac:dyDescent="0.25">
      <c r="A12" s="4" t="s">
        <v>9</v>
      </c>
      <c r="B12" s="5">
        <v>13</v>
      </c>
      <c r="C12" s="6">
        <v>4</v>
      </c>
    </row>
    <row r="13" spans="1:3" x14ac:dyDescent="0.25">
      <c r="A13" s="7" t="s">
        <v>10</v>
      </c>
      <c r="B13" s="8">
        <v>15.75</v>
      </c>
      <c r="C13" s="9">
        <v>8</v>
      </c>
    </row>
    <row r="14" spans="1:3" x14ac:dyDescent="0.25">
      <c r="A14" s="10" t="s">
        <v>11</v>
      </c>
      <c r="B14" s="11">
        <v>7.5</v>
      </c>
      <c r="C14" s="12">
        <v>2</v>
      </c>
    </row>
    <row r="15" spans="1:3" x14ac:dyDescent="0.25">
      <c r="A15" s="13" t="s">
        <v>12</v>
      </c>
      <c r="B15" s="14">
        <f>SUM(B3:B14)</f>
        <v>218.25</v>
      </c>
      <c r="C15" s="14">
        <f>SUM(C3:C14)</f>
        <v>61</v>
      </c>
    </row>
    <row r="16" spans="1:3" ht="31.5" x14ac:dyDescent="0.25">
      <c r="A16" s="13" t="s">
        <v>17</v>
      </c>
      <c r="B16" s="14">
        <f>AVERAGEA(B3:B14)</f>
        <v>18.1875</v>
      </c>
      <c r="C16" s="14">
        <f>AVERAGEA(C3:C14)</f>
        <v>5.083333333333333</v>
      </c>
    </row>
  </sheetData>
  <sheetProtection sheet="1" objects="1" scenarios="1"/>
  <mergeCells count="1">
    <mergeCell ref="A1:C1"/>
  </mergeCells>
  <phoneticPr fontId="3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C16"/>
  <sheetViews>
    <sheetView workbookViewId="0">
      <selection sqref="A1:XFD1048576"/>
    </sheetView>
  </sheetViews>
  <sheetFormatPr defaultColWidth="9.7109375" defaultRowHeight="15.75" x14ac:dyDescent="0.25"/>
  <cols>
    <col min="1" max="1" width="18.140625" style="1" customWidth="1"/>
    <col min="2" max="2" width="12.28515625" style="1" customWidth="1"/>
    <col min="3" max="3" width="12.5703125" style="1" customWidth="1"/>
    <col min="4" max="16384" width="9.7109375" style="1"/>
  </cols>
  <sheetData>
    <row r="1" spans="1:3" x14ac:dyDescent="0.25">
      <c r="A1" s="1453" t="s">
        <v>13</v>
      </c>
      <c r="B1" s="1453"/>
      <c r="C1" s="1453"/>
    </row>
    <row r="2" spans="1:3" ht="31.5" x14ac:dyDescent="0.25">
      <c r="A2" s="2"/>
      <c r="B2" s="3" t="s">
        <v>15</v>
      </c>
      <c r="C2" s="3" t="s">
        <v>16</v>
      </c>
    </row>
    <row r="3" spans="1:3" x14ac:dyDescent="0.25">
      <c r="A3" s="4" t="s">
        <v>0</v>
      </c>
      <c r="B3" s="5">
        <v>3.75</v>
      </c>
      <c r="C3" s="6">
        <v>2</v>
      </c>
    </row>
    <row r="4" spans="1:3" x14ac:dyDescent="0.25">
      <c r="A4" s="4" t="s">
        <v>1</v>
      </c>
      <c r="B4" s="5">
        <v>11.25</v>
      </c>
      <c r="C4" s="6">
        <v>5</v>
      </c>
    </row>
    <row r="5" spans="1:3" x14ac:dyDescent="0.25">
      <c r="A5" s="4" t="s">
        <v>2</v>
      </c>
      <c r="B5" s="5">
        <v>13.25</v>
      </c>
      <c r="C5" s="6">
        <v>6</v>
      </c>
    </row>
    <row r="6" spans="1:3" x14ac:dyDescent="0.25">
      <c r="A6" s="4" t="s">
        <v>3</v>
      </c>
      <c r="B6" s="5">
        <v>10.75</v>
      </c>
      <c r="C6" s="6">
        <v>3</v>
      </c>
    </row>
    <row r="7" spans="1:3" x14ac:dyDescent="0.25">
      <c r="A7" s="4" t="s">
        <v>4</v>
      </c>
      <c r="B7" s="5">
        <v>12.5</v>
      </c>
      <c r="C7" s="6">
        <v>4</v>
      </c>
    </row>
    <row r="8" spans="1:3" x14ac:dyDescent="0.25">
      <c r="A8" s="4" t="s">
        <v>5</v>
      </c>
      <c r="B8" s="5">
        <v>17.25</v>
      </c>
      <c r="C8" s="6">
        <v>5</v>
      </c>
    </row>
    <row r="9" spans="1:3" x14ac:dyDescent="0.25">
      <c r="A9" s="4" t="s">
        <v>6</v>
      </c>
      <c r="B9" s="5">
        <v>11.25</v>
      </c>
      <c r="C9" s="6">
        <v>3</v>
      </c>
    </row>
    <row r="10" spans="1:3" x14ac:dyDescent="0.25">
      <c r="A10" s="4" t="s">
        <v>7</v>
      </c>
      <c r="B10" s="5">
        <v>17.2</v>
      </c>
      <c r="C10" s="6">
        <v>4</v>
      </c>
    </row>
    <row r="11" spans="1:3" x14ac:dyDescent="0.25">
      <c r="A11" s="4" t="s">
        <v>8</v>
      </c>
      <c r="B11" s="5">
        <v>9.75</v>
      </c>
      <c r="C11" s="6">
        <v>2</v>
      </c>
    </row>
    <row r="12" spans="1:3" x14ac:dyDescent="0.25">
      <c r="A12" s="4" t="s">
        <v>9</v>
      </c>
      <c r="B12" s="5">
        <v>47.75</v>
      </c>
      <c r="C12" s="6">
        <v>12</v>
      </c>
    </row>
    <row r="13" spans="1:3" x14ac:dyDescent="0.25">
      <c r="A13" s="7" t="s">
        <v>10</v>
      </c>
      <c r="B13" s="8">
        <v>11</v>
      </c>
      <c r="C13" s="9">
        <v>4</v>
      </c>
    </row>
    <row r="14" spans="1:3" x14ac:dyDescent="0.25">
      <c r="A14" s="10" t="s">
        <v>11</v>
      </c>
      <c r="B14" s="11">
        <v>12</v>
      </c>
      <c r="C14" s="12">
        <v>5</v>
      </c>
    </row>
    <row r="15" spans="1:3" x14ac:dyDescent="0.25">
      <c r="A15" s="13" t="s">
        <v>12</v>
      </c>
      <c r="B15" s="14">
        <f>SUM(B3:B14)</f>
        <v>177.7</v>
      </c>
      <c r="C15" s="14">
        <f>SUM(C3:C14)</f>
        <v>55</v>
      </c>
    </row>
    <row r="16" spans="1:3" ht="31.5" x14ac:dyDescent="0.25">
      <c r="A16" s="13" t="s">
        <v>17</v>
      </c>
      <c r="B16" s="14">
        <f>AVERAGEA(B3:B14)</f>
        <v>14.808333333333332</v>
      </c>
      <c r="C16" s="14">
        <f>AVERAGEA(C3:C14)</f>
        <v>4.583333333333333</v>
      </c>
    </row>
  </sheetData>
  <sheetProtection sheet="1" objects="1" scenarios="1"/>
  <mergeCells count="1">
    <mergeCell ref="A1:C1"/>
  </mergeCells>
  <phoneticPr fontId="3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C16"/>
  <sheetViews>
    <sheetView workbookViewId="0">
      <selection sqref="A1:XFD1048576"/>
    </sheetView>
  </sheetViews>
  <sheetFormatPr defaultColWidth="9.7109375" defaultRowHeight="15.75" x14ac:dyDescent="0.25"/>
  <cols>
    <col min="1" max="1" width="18.140625" style="1" customWidth="1"/>
    <col min="2" max="2" width="12.28515625" style="1" customWidth="1"/>
    <col min="3" max="3" width="12.5703125" style="1" customWidth="1"/>
    <col min="4" max="16384" width="9.7109375" style="1"/>
  </cols>
  <sheetData>
    <row r="1" spans="1:3" x14ac:dyDescent="0.25">
      <c r="A1" s="1453" t="s">
        <v>18</v>
      </c>
      <c r="B1" s="1453"/>
      <c r="C1" s="1453"/>
    </row>
    <row r="2" spans="1:3" ht="31.5" x14ac:dyDescent="0.25">
      <c r="A2" s="2"/>
      <c r="B2" s="3" t="s">
        <v>15</v>
      </c>
      <c r="C2" s="3" t="s">
        <v>16</v>
      </c>
    </row>
    <row r="3" spans="1:3" x14ac:dyDescent="0.25">
      <c r="A3" s="4" t="s">
        <v>0</v>
      </c>
      <c r="B3" s="5">
        <v>23.5</v>
      </c>
      <c r="C3" s="6">
        <v>10</v>
      </c>
    </row>
    <row r="4" spans="1:3" x14ac:dyDescent="0.25">
      <c r="A4" s="4" t="s">
        <v>1</v>
      </c>
      <c r="B4" s="5">
        <v>3.5</v>
      </c>
      <c r="C4" s="6">
        <v>2</v>
      </c>
    </row>
    <row r="5" spans="1:3" x14ac:dyDescent="0.25">
      <c r="A5" s="4" t="s">
        <v>2</v>
      </c>
      <c r="B5" s="5">
        <v>5.75</v>
      </c>
      <c r="C5" s="6">
        <v>3</v>
      </c>
    </row>
    <row r="6" spans="1:3" x14ac:dyDescent="0.25">
      <c r="A6" s="4" t="s">
        <v>3</v>
      </c>
      <c r="B6" s="5">
        <v>14.75</v>
      </c>
      <c r="C6" s="6">
        <v>6</v>
      </c>
    </row>
    <row r="7" spans="1:3" x14ac:dyDescent="0.25">
      <c r="A7" s="4" t="s">
        <v>4</v>
      </c>
      <c r="B7" s="5">
        <v>32.5</v>
      </c>
      <c r="C7" s="6">
        <v>8</v>
      </c>
    </row>
    <row r="8" spans="1:3" x14ac:dyDescent="0.25">
      <c r="A8" s="4" t="s">
        <v>5</v>
      </c>
      <c r="B8" s="5">
        <v>17</v>
      </c>
      <c r="C8" s="6">
        <v>6</v>
      </c>
    </row>
    <row r="9" spans="1:3" x14ac:dyDescent="0.25">
      <c r="A9" s="4" t="s">
        <v>6</v>
      </c>
      <c r="B9" s="5">
        <v>8.25</v>
      </c>
      <c r="C9" s="6">
        <v>2</v>
      </c>
    </row>
    <row r="10" spans="1:3" x14ac:dyDescent="0.25">
      <c r="A10" s="4" t="s">
        <v>7</v>
      </c>
      <c r="B10" s="5">
        <v>15.25</v>
      </c>
      <c r="C10" s="6">
        <v>3</v>
      </c>
    </row>
    <row r="11" spans="1:3" x14ac:dyDescent="0.25">
      <c r="A11" s="4" t="s">
        <v>8</v>
      </c>
      <c r="B11" s="5">
        <v>9.5</v>
      </c>
      <c r="C11" s="6">
        <v>3</v>
      </c>
    </row>
    <row r="12" spans="1:3" x14ac:dyDescent="0.25">
      <c r="A12" s="4" t="s">
        <v>9</v>
      </c>
      <c r="B12" s="5">
        <v>19.75</v>
      </c>
      <c r="C12" s="6">
        <v>4</v>
      </c>
    </row>
    <row r="13" spans="1:3" x14ac:dyDescent="0.25">
      <c r="A13" s="7" t="s">
        <v>10</v>
      </c>
      <c r="B13" s="8">
        <v>15.25</v>
      </c>
      <c r="C13" s="9">
        <v>7</v>
      </c>
    </row>
    <row r="14" spans="1:3" x14ac:dyDescent="0.25">
      <c r="A14" s="10" t="s">
        <v>11</v>
      </c>
      <c r="B14" s="11">
        <v>12.4</v>
      </c>
      <c r="C14" s="12">
        <v>6</v>
      </c>
    </row>
    <row r="15" spans="1:3" x14ac:dyDescent="0.25">
      <c r="A15" s="13" t="s">
        <v>12</v>
      </c>
      <c r="B15" s="14">
        <f>SUM(B3:B14)</f>
        <v>177.4</v>
      </c>
      <c r="C15" s="14">
        <f>SUM(C3:C14)</f>
        <v>60</v>
      </c>
    </row>
    <row r="16" spans="1:3" ht="31.5" x14ac:dyDescent="0.25">
      <c r="A16" s="13" t="s">
        <v>17</v>
      </c>
      <c r="B16" s="14">
        <f>AVERAGEA(B3:B14)</f>
        <v>14.783333333333333</v>
      </c>
      <c r="C16" s="14">
        <f>AVERAGEA(C3:C14)</f>
        <v>5</v>
      </c>
    </row>
  </sheetData>
  <sheetProtection sheet="1" objects="1" scenarios="1"/>
  <mergeCells count="1">
    <mergeCell ref="A1:C1"/>
  </mergeCells>
  <phoneticPr fontId="3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F46" sqref="F46"/>
    </sheetView>
  </sheetViews>
  <sheetFormatPr defaultRowHeight="12.75" x14ac:dyDescent="0.2"/>
  <sheetData/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AI130"/>
  <sheetViews>
    <sheetView showGridLines="0" workbookViewId="0">
      <selection activeCell="K4" sqref="K4:L15"/>
    </sheetView>
  </sheetViews>
  <sheetFormatPr defaultRowHeight="12.75" x14ac:dyDescent="0.2"/>
  <cols>
    <col min="1" max="1" width="3.140625" style="762" customWidth="1"/>
    <col min="2" max="2" width="14.28515625" style="762" bestFit="1" customWidth="1"/>
    <col min="3" max="4" width="11" style="762" bestFit="1" customWidth="1"/>
    <col min="5" max="5" width="11.7109375" style="1032" customWidth="1"/>
    <col min="6" max="6" width="10.85546875" style="762" customWidth="1"/>
    <col min="7" max="7" width="2.7109375" style="789" customWidth="1"/>
    <col min="8" max="9" width="13.28515625" style="762" customWidth="1"/>
    <col min="10" max="10" width="1.28515625" style="926" customWidth="1"/>
    <col min="11" max="11" width="9.5703125" style="762" bestFit="1" customWidth="1"/>
    <col min="12" max="12" width="9.140625" style="762"/>
    <col min="13" max="13" width="1.28515625" style="762" customWidth="1"/>
    <col min="14" max="15" width="9.140625" style="762"/>
    <col min="16" max="16" width="1.28515625" style="762" customWidth="1"/>
    <col min="17" max="18" width="9.140625" style="762"/>
    <col min="19" max="19" width="1.28515625" style="762" customWidth="1"/>
    <col min="20" max="21" width="9.140625" style="762"/>
    <col min="22" max="22" width="1.28515625" style="762" customWidth="1"/>
    <col min="23" max="24" width="9.140625" style="762"/>
    <col min="25" max="25" width="1.28515625" style="762" customWidth="1"/>
    <col min="26" max="26" width="9.140625" style="762"/>
    <col min="27" max="27" width="9.140625" style="762" customWidth="1"/>
    <col min="28" max="28" width="1.5703125" style="762" customWidth="1"/>
    <col min="29" max="16384" width="9.140625" style="762"/>
  </cols>
  <sheetData>
    <row r="1" spans="2:29" ht="16.5" thickBot="1" x14ac:dyDescent="0.3">
      <c r="B1" s="1360" t="s">
        <v>113</v>
      </c>
      <c r="C1" s="1361"/>
      <c r="D1" s="1361"/>
      <c r="E1" s="1362"/>
      <c r="F1" s="876"/>
      <c r="G1" s="805"/>
      <c r="H1" s="1363" t="s">
        <v>112</v>
      </c>
      <c r="I1" s="1364"/>
      <c r="J1" s="953"/>
      <c r="K1" s="1357" t="s">
        <v>59</v>
      </c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9"/>
    </row>
    <row r="2" spans="2:29" ht="16.5" thickBot="1" x14ac:dyDescent="0.3">
      <c r="B2" s="1365" t="s">
        <v>20</v>
      </c>
      <c r="C2" s="1367" t="s">
        <v>21</v>
      </c>
      <c r="D2" s="1368"/>
      <c r="E2" s="1369" t="s">
        <v>22</v>
      </c>
      <c r="F2" s="876"/>
      <c r="G2" s="805"/>
      <c r="H2" s="881" t="s">
        <v>27</v>
      </c>
      <c r="I2" s="882" t="s">
        <v>28</v>
      </c>
      <c r="J2" s="953"/>
      <c r="K2" s="1347" t="s">
        <v>109</v>
      </c>
      <c r="L2" s="1344"/>
      <c r="M2" s="884"/>
      <c r="N2" s="1343" t="s">
        <v>110</v>
      </c>
      <c r="O2" s="1344"/>
      <c r="P2" s="884"/>
      <c r="Q2" s="1343" t="s">
        <v>111</v>
      </c>
      <c r="R2" s="1344"/>
      <c r="S2" s="884"/>
      <c r="T2" s="1345">
        <v>2024</v>
      </c>
      <c r="U2" s="1346"/>
      <c r="V2" s="885"/>
    </row>
    <row r="3" spans="2:29" ht="16.5" thickBot="1" x14ac:dyDescent="0.3">
      <c r="B3" s="1366"/>
      <c r="C3" s="1026" t="s">
        <v>23</v>
      </c>
      <c r="D3" s="694" t="s">
        <v>24</v>
      </c>
      <c r="E3" s="1370"/>
      <c r="F3" s="876"/>
      <c r="G3" s="805"/>
      <c r="H3" s="883" t="s">
        <v>0</v>
      </c>
      <c r="I3" s="702">
        <v>6.25</v>
      </c>
      <c r="J3" s="953"/>
      <c r="K3" s="886" t="s">
        <v>48</v>
      </c>
      <c r="L3" s="887" t="s">
        <v>49</v>
      </c>
      <c r="M3" s="888"/>
      <c r="N3" s="889" t="s">
        <v>48</v>
      </c>
      <c r="O3" s="887" t="s">
        <v>49</v>
      </c>
      <c r="P3" s="888"/>
      <c r="Q3" s="889" t="s">
        <v>48</v>
      </c>
      <c r="R3" s="887" t="s">
        <v>49</v>
      </c>
      <c r="S3" s="888"/>
      <c r="T3" s="889" t="s">
        <v>48</v>
      </c>
      <c r="U3" s="887" t="s">
        <v>49</v>
      </c>
      <c r="V3" s="890"/>
    </row>
    <row r="4" spans="2:29" ht="16.5" thickBot="1" x14ac:dyDescent="0.3">
      <c r="B4" s="1054">
        <v>44215</v>
      </c>
      <c r="C4" s="1055">
        <v>0.25</v>
      </c>
      <c r="D4" s="1055">
        <v>0.33333333333333331</v>
      </c>
      <c r="E4" s="1300">
        <v>8.3333333333333315E-2</v>
      </c>
      <c r="F4" s="876"/>
      <c r="G4" s="805"/>
      <c r="H4" s="908" t="s">
        <v>1</v>
      </c>
      <c r="I4" s="482">
        <v>4.75</v>
      </c>
      <c r="J4" s="953"/>
      <c r="K4" s="891">
        <v>44225</v>
      </c>
      <c r="L4" s="892" t="s">
        <v>43</v>
      </c>
      <c r="M4" s="893"/>
      <c r="N4" s="894"/>
      <c r="O4" s="892"/>
      <c r="P4" s="893"/>
      <c r="Q4" s="894"/>
      <c r="R4" s="892"/>
      <c r="S4" s="808"/>
      <c r="T4" s="799"/>
      <c r="U4" s="807"/>
      <c r="V4" s="809"/>
    </row>
    <row r="5" spans="2:29" ht="16.5" thickBot="1" x14ac:dyDescent="0.3">
      <c r="B5" s="1278">
        <v>44225</v>
      </c>
      <c r="C5" s="1279">
        <v>0.25</v>
      </c>
      <c r="D5" s="1279">
        <v>0.35416666666666669</v>
      </c>
      <c r="E5" s="1301">
        <v>0.10416666666666669</v>
      </c>
      <c r="F5" s="1094" t="s">
        <v>54</v>
      </c>
      <c r="G5" s="805"/>
      <c r="H5" s="908" t="s">
        <v>2</v>
      </c>
      <c r="I5" s="482">
        <v>3.5</v>
      </c>
      <c r="J5" s="953"/>
      <c r="K5" s="895">
        <v>44231</v>
      </c>
      <c r="L5" s="892" t="s">
        <v>43</v>
      </c>
      <c r="M5" s="893"/>
      <c r="N5" s="896"/>
      <c r="O5" s="892"/>
      <c r="P5" s="808"/>
      <c r="Q5" s="896"/>
      <c r="R5" s="897"/>
      <c r="S5" s="808"/>
      <c r="T5" s="813"/>
      <c r="U5" s="807"/>
      <c r="V5" s="815"/>
    </row>
    <row r="6" spans="2:29" ht="15.75" x14ac:dyDescent="0.25">
      <c r="B6" s="1054">
        <v>44226</v>
      </c>
      <c r="C6" s="1055">
        <v>0.27083333333333331</v>
      </c>
      <c r="D6" s="1055">
        <v>0.34375</v>
      </c>
      <c r="E6" s="1300">
        <v>7.2916666666666685E-2</v>
      </c>
      <c r="F6" s="876"/>
      <c r="G6" s="805"/>
      <c r="H6" s="908" t="s">
        <v>3</v>
      </c>
      <c r="I6" s="482">
        <v>4.25</v>
      </c>
      <c r="J6" s="953"/>
      <c r="K6" s="895">
        <v>44263</v>
      </c>
      <c r="L6" s="892" t="s">
        <v>43</v>
      </c>
      <c r="M6" s="893"/>
      <c r="N6" s="896"/>
      <c r="O6" s="897"/>
      <c r="P6" s="808"/>
      <c r="Q6" s="896"/>
      <c r="R6" s="897"/>
      <c r="S6" s="808"/>
      <c r="T6" s="813"/>
      <c r="U6" s="807"/>
      <c r="V6" s="815"/>
    </row>
    <row r="7" spans="2:29" ht="16.5" thickBot="1" x14ac:dyDescent="0.3">
      <c r="B7" s="1095" t="s">
        <v>0</v>
      </c>
      <c r="C7" s="1096">
        <f>COUNT(B4:B6)</f>
        <v>3</v>
      </c>
      <c r="D7" s="1097" t="s">
        <v>25</v>
      </c>
      <c r="E7" s="1305">
        <f>E6+E5+E4</f>
        <v>0.26041666666666669</v>
      </c>
      <c r="G7" s="805"/>
      <c r="H7" s="908" t="s">
        <v>29</v>
      </c>
      <c r="I7" s="482">
        <v>15</v>
      </c>
      <c r="J7" s="953"/>
      <c r="K7" s="895">
        <v>44289</v>
      </c>
      <c r="L7" s="892" t="s">
        <v>43</v>
      </c>
      <c r="M7" s="893"/>
      <c r="N7" s="896"/>
      <c r="O7" s="897"/>
      <c r="P7" s="808"/>
      <c r="Q7" s="896"/>
      <c r="R7" s="897"/>
      <c r="S7" s="808"/>
      <c r="T7" s="813"/>
      <c r="U7" s="807"/>
      <c r="V7" s="815"/>
    </row>
    <row r="8" spans="2:29" ht="15.75" x14ac:dyDescent="0.25">
      <c r="B8" s="1297"/>
      <c r="C8" s="1298"/>
      <c r="D8" s="1298"/>
      <c r="E8" s="1299"/>
      <c r="G8" s="805"/>
      <c r="H8" s="908" t="s">
        <v>5</v>
      </c>
      <c r="I8" s="482">
        <v>13.5</v>
      </c>
      <c r="J8" s="953"/>
      <c r="K8" s="895">
        <v>44342</v>
      </c>
      <c r="L8" s="897" t="s">
        <v>78</v>
      </c>
      <c r="M8" s="893"/>
      <c r="N8" s="896"/>
      <c r="O8" s="897"/>
      <c r="P8" s="808"/>
      <c r="Q8" s="896"/>
      <c r="R8" s="897"/>
      <c r="S8" s="808"/>
      <c r="T8" s="800"/>
      <c r="U8" s="814"/>
      <c r="V8" s="809"/>
    </row>
    <row r="9" spans="2:29" ht="16.5" thickBot="1" x14ac:dyDescent="0.3">
      <c r="B9" s="1093"/>
      <c r="C9" s="1093"/>
      <c r="D9" s="1093"/>
      <c r="E9" s="1093"/>
      <c r="F9" s="876"/>
      <c r="G9" s="805"/>
      <c r="H9" s="908" t="s">
        <v>6</v>
      </c>
      <c r="I9" s="482">
        <v>18.5</v>
      </c>
      <c r="J9" s="953"/>
      <c r="K9" s="895">
        <v>44368</v>
      </c>
      <c r="L9" s="897" t="s">
        <v>39</v>
      </c>
      <c r="M9" s="893"/>
      <c r="N9" s="898"/>
      <c r="O9" s="899"/>
      <c r="P9" s="808"/>
      <c r="Q9" s="896"/>
      <c r="R9" s="897"/>
      <c r="S9" s="808"/>
      <c r="T9" s="800"/>
      <c r="U9" s="897"/>
      <c r="V9" s="809"/>
      <c r="AC9" s="1297"/>
    </row>
    <row r="10" spans="2:29" ht="30.75" thickBot="1" x14ac:dyDescent="0.3">
      <c r="B10" s="1176" t="s">
        <v>103</v>
      </c>
      <c r="C10" s="1176" t="s">
        <v>104</v>
      </c>
      <c r="D10" s="1176" t="s">
        <v>105</v>
      </c>
      <c r="E10" s="1176" t="s">
        <v>106</v>
      </c>
      <c r="F10" s="1093"/>
      <c r="G10" s="805"/>
      <c r="H10" s="908" t="s">
        <v>7</v>
      </c>
      <c r="I10" s="482">
        <v>17.25</v>
      </c>
      <c r="J10" s="953"/>
      <c r="K10" s="895">
        <f>B48</f>
        <v>44404</v>
      </c>
      <c r="L10" s="897" t="str">
        <f>F51</f>
        <v>3-4 pm</v>
      </c>
      <c r="M10" s="893"/>
      <c r="N10" s="896"/>
      <c r="O10" s="897"/>
      <c r="P10" s="808"/>
      <c r="Q10" s="896"/>
      <c r="R10" s="897"/>
      <c r="S10" s="808"/>
      <c r="T10" s="800"/>
      <c r="U10" s="897"/>
      <c r="V10" s="809"/>
    </row>
    <row r="11" spans="2:29" ht="16.5" thickBot="1" x14ac:dyDescent="0.3">
      <c r="B11" s="1176">
        <v>44230</v>
      </c>
      <c r="C11" s="1303">
        <v>0.25</v>
      </c>
      <c r="D11" s="1303">
        <v>0.35416666666666669</v>
      </c>
      <c r="E11" s="1304">
        <v>0.10416666666666669</v>
      </c>
      <c r="G11" s="805"/>
      <c r="H11" s="908" t="s">
        <v>8</v>
      </c>
      <c r="I11" s="806">
        <v>7</v>
      </c>
      <c r="J11" s="953"/>
      <c r="K11" s="895">
        <f>B57</f>
        <v>44420</v>
      </c>
      <c r="L11" s="897" t="str">
        <f>F57</f>
        <v>4-5 PM</v>
      </c>
      <c r="M11" s="893"/>
      <c r="N11" s="896"/>
      <c r="O11" s="899"/>
      <c r="P11" s="808"/>
      <c r="Q11" s="896"/>
      <c r="R11" s="897"/>
      <c r="S11" s="808"/>
      <c r="T11" s="800"/>
      <c r="U11" s="897"/>
      <c r="V11" s="809"/>
    </row>
    <row r="12" spans="2:29" ht="16.5" thickBot="1" x14ac:dyDescent="0.3">
      <c r="B12" s="1274">
        <v>44231</v>
      </c>
      <c r="C12" s="1306">
        <v>0.25</v>
      </c>
      <c r="D12" s="1306">
        <v>0.34375</v>
      </c>
      <c r="E12" s="1307">
        <v>9.375E-2</v>
      </c>
      <c r="F12" s="1094" t="s">
        <v>54</v>
      </c>
      <c r="H12" s="908" t="s">
        <v>9</v>
      </c>
      <c r="I12" s="806">
        <v>12.75</v>
      </c>
      <c r="J12" s="953"/>
      <c r="K12" s="895">
        <f>B62</f>
        <v>44447</v>
      </c>
      <c r="L12" s="897" t="str">
        <f>F62</f>
        <v>3-4 PM</v>
      </c>
      <c r="M12" s="893"/>
      <c r="N12" s="896"/>
      <c r="O12" s="897"/>
      <c r="P12" s="808"/>
      <c r="Q12" s="800"/>
      <c r="R12" s="897"/>
      <c r="S12" s="808"/>
      <c r="T12" s="800"/>
      <c r="U12" s="897"/>
      <c r="V12" s="809"/>
    </row>
    <row r="13" spans="2:29" ht="16.5" thickBot="1" x14ac:dyDescent="0.3">
      <c r="B13" s="1099" t="s">
        <v>1</v>
      </c>
      <c r="C13" s="1096">
        <f>COUNT(B11:B12)</f>
        <v>2</v>
      </c>
      <c r="D13" s="1101" t="s">
        <v>25</v>
      </c>
      <c r="E13" s="1305">
        <f>E12+E11</f>
        <v>0.19791666666666669</v>
      </c>
      <c r="F13" s="1103"/>
      <c r="G13" s="805"/>
      <c r="H13" s="908" t="s">
        <v>10</v>
      </c>
      <c r="I13" s="806">
        <v>10.5</v>
      </c>
      <c r="J13" s="953"/>
      <c r="K13" s="895">
        <f>B70</f>
        <v>44474</v>
      </c>
      <c r="L13" s="897" t="str">
        <f>F70</f>
        <v>3-4 pm</v>
      </c>
      <c r="M13" s="893"/>
      <c r="N13" s="896"/>
      <c r="O13" s="897"/>
      <c r="P13" s="808"/>
      <c r="Q13" s="800"/>
      <c r="R13" s="897"/>
      <c r="S13" s="808"/>
      <c r="T13" s="800"/>
      <c r="U13" s="897"/>
      <c r="V13" s="809"/>
    </row>
    <row r="14" spans="2:29" ht="16.5" thickBot="1" x14ac:dyDescent="0.3">
      <c r="B14" s="1104"/>
      <c r="C14" s="1105"/>
      <c r="D14" s="1105"/>
      <c r="E14" s="1106"/>
      <c r="H14" s="908" t="s">
        <v>11</v>
      </c>
      <c r="I14" s="806">
        <v>6.75</v>
      </c>
      <c r="J14" s="953"/>
      <c r="K14" s="895">
        <f>B78</f>
        <v>44530</v>
      </c>
      <c r="L14" s="892" t="str">
        <f>F78</f>
        <v>7-8 am</v>
      </c>
      <c r="M14" s="893"/>
      <c r="N14" s="896"/>
      <c r="O14" s="897"/>
      <c r="P14" s="808"/>
      <c r="Q14" s="800"/>
      <c r="R14" s="897"/>
      <c r="S14" s="808"/>
      <c r="T14" s="800"/>
      <c r="U14" s="897"/>
      <c r="V14" s="809"/>
    </row>
    <row r="15" spans="2:29" ht="30.75" thickBot="1" x14ac:dyDescent="0.3">
      <c r="B15" s="1176" t="s">
        <v>103</v>
      </c>
      <c r="C15" s="1176" t="s">
        <v>104</v>
      </c>
      <c r="D15" s="1176" t="s">
        <v>105</v>
      </c>
      <c r="E15" s="1176" t="s">
        <v>106</v>
      </c>
      <c r="H15" s="909" t="s">
        <v>30</v>
      </c>
      <c r="I15" s="822">
        <f>SUM(I3:I14)</f>
        <v>120</v>
      </c>
      <c r="J15" s="953"/>
      <c r="K15" s="900">
        <f>B84</f>
        <v>44543</v>
      </c>
      <c r="L15" s="892" t="str">
        <f>F84</f>
        <v>7-8 am</v>
      </c>
      <c r="M15" s="902"/>
      <c r="N15" s="903"/>
      <c r="O15" s="904"/>
      <c r="P15" s="823"/>
      <c r="Q15" s="802"/>
      <c r="R15" s="897"/>
      <c r="S15" s="823"/>
      <c r="T15" s="802"/>
      <c r="U15" s="807"/>
      <c r="V15" s="825"/>
    </row>
    <row r="16" spans="2:29" ht="16.5" thickBot="1" x14ac:dyDescent="0.3">
      <c r="B16" s="1173">
        <v>44262</v>
      </c>
      <c r="C16" s="1109">
        <v>0.29166666666666669</v>
      </c>
      <c r="D16" s="1109">
        <v>0.35416666666666669</v>
      </c>
      <c r="E16" s="1304">
        <v>6.25E-2</v>
      </c>
      <c r="F16" s="1113"/>
      <c r="G16" s="805"/>
      <c r="H16" s="956"/>
      <c r="I16" s="818"/>
      <c r="J16" s="953"/>
      <c r="K16" s="1357" t="s">
        <v>59</v>
      </c>
      <c r="L16" s="1358"/>
      <c r="M16" s="1358"/>
      <c r="N16" s="1358"/>
      <c r="O16" s="1358"/>
      <c r="P16" s="1358"/>
      <c r="Q16" s="1358"/>
      <c r="R16" s="1358"/>
      <c r="S16" s="1358"/>
      <c r="T16" s="1358"/>
      <c r="U16" s="1358"/>
      <c r="V16" s="1359"/>
      <c r="W16" s="826"/>
      <c r="X16" s="827"/>
      <c r="Y16" s="827"/>
      <c r="Z16" s="826"/>
      <c r="AA16" s="828"/>
    </row>
    <row r="17" spans="2:35" ht="15.75" customHeight="1" thickBot="1" x14ac:dyDescent="0.3">
      <c r="B17" s="1278">
        <v>44263</v>
      </c>
      <c r="C17" s="1279">
        <v>0.25</v>
      </c>
      <c r="D17" s="1279">
        <v>0.33333333333333331</v>
      </c>
      <c r="E17" s="1301">
        <v>8.3333333333333315E-2</v>
      </c>
      <c r="F17" s="1094" t="s">
        <v>43</v>
      </c>
      <c r="H17" s="758"/>
      <c r="I17" s="758"/>
      <c r="J17" s="953"/>
      <c r="K17" s="1347" t="s">
        <v>93</v>
      </c>
      <c r="L17" s="1344"/>
      <c r="M17" s="884"/>
      <c r="N17" s="1343" t="s">
        <v>94</v>
      </c>
      <c r="O17" s="1344"/>
      <c r="P17" s="884"/>
      <c r="Q17" s="1343" t="s">
        <v>95</v>
      </c>
      <c r="R17" s="1344"/>
      <c r="S17" s="884"/>
      <c r="T17" s="1345">
        <v>2020</v>
      </c>
      <c r="U17" s="1346"/>
      <c r="V17" s="885"/>
    </row>
    <row r="18" spans="2:35" ht="15.75" customHeight="1" thickBot="1" x14ac:dyDescent="0.3">
      <c r="B18" s="1099" t="s">
        <v>2</v>
      </c>
      <c r="C18" s="1096">
        <f>COUNT(B15:B17)</f>
        <v>2</v>
      </c>
      <c r="D18" s="1111" t="s">
        <v>25</v>
      </c>
      <c r="E18" s="1305">
        <f>SUM(E15:E17)</f>
        <v>0.14583333333333331</v>
      </c>
      <c r="F18" s="1113"/>
      <c r="G18" s="830"/>
      <c r="H18" s="829"/>
      <c r="I18" s="829"/>
      <c r="J18" s="953"/>
      <c r="K18" s="886" t="s">
        <v>48</v>
      </c>
      <c r="L18" s="887" t="s">
        <v>49</v>
      </c>
      <c r="M18" s="888"/>
      <c r="N18" s="889" t="s">
        <v>48</v>
      </c>
      <c r="O18" s="887" t="s">
        <v>49</v>
      </c>
      <c r="P18" s="888"/>
      <c r="Q18" s="889" t="s">
        <v>48</v>
      </c>
      <c r="R18" s="887" t="s">
        <v>49</v>
      </c>
      <c r="S18" s="888"/>
      <c r="T18" s="889" t="s">
        <v>48</v>
      </c>
      <c r="U18" s="887" t="s">
        <v>49</v>
      </c>
      <c r="V18" s="890"/>
    </row>
    <row r="19" spans="2:35" ht="14.25" customHeight="1" thickBot="1" x14ac:dyDescent="0.3">
      <c r="B19" s="1104"/>
      <c r="C19" s="1105"/>
      <c r="D19" s="1112"/>
      <c r="E19" s="1106"/>
      <c r="F19" s="1113"/>
      <c r="G19" s="830"/>
      <c r="H19" s="829"/>
      <c r="I19" s="829"/>
      <c r="J19" s="953"/>
      <c r="K19" s="891">
        <v>42744</v>
      </c>
      <c r="L19" s="892" t="s">
        <v>43</v>
      </c>
      <c r="M19" s="893"/>
      <c r="N19" s="894">
        <v>43107</v>
      </c>
      <c r="O19" s="892" t="s">
        <v>43</v>
      </c>
      <c r="P19" s="893"/>
      <c r="Q19" s="894">
        <v>43487</v>
      </c>
      <c r="R19" s="892" t="s">
        <v>43</v>
      </c>
      <c r="S19" s="808"/>
      <c r="T19" s="799">
        <v>43852</v>
      </c>
      <c r="U19" s="807" t="s">
        <v>43</v>
      </c>
      <c r="V19" s="809"/>
    </row>
    <row r="20" spans="2:35" ht="33" customHeight="1" thickBot="1" x14ac:dyDescent="0.3">
      <c r="B20" s="1176" t="s">
        <v>103</v>
      </c>
      <c r="C20" s="1176" t="s">
        <v>104</v>
      </c>
      <c r="D20" s="1176" t="s">
        <v>105</v>
      </c>
      <c r="E20" s="1176" t="s">
        <v>106</v>
      </c>
      <c r="G20" s="830"/>
      <c r="H20" s="829"/>
      <c r="I20" s="829"/>
      <c r="J20" s="953"/>
      <c r="K20" s="895">
        <v>42776</v>
      </c>
      <c r="L20" s="892" t="s">
        <v>43</v>
      </c>
      <c r="M20" s="893"/>
      <c r="N20" s="896">
        <v>43134</v>
      </c>
      <c r="O20" s="892" t="s">
        <v>55</v>
      </c>
      <c r="P20" s="808"/>
      <c r="Q20" s="896">
        <v>43497</v>
      </c>
      <c r="R20" s="897" t="s">
        <v>43</v>
      </c>
      <c r="S20" s="808"/>
      <c r="T20" s="813">
        <v>43883</v>
      </c>
      <c r="U20" s="807" t="s">
        <v>54</v>
      </c>
      <c r="V20" s="815"/>
    </row>
    <row r="21" spans="2:35" ht="15.75" customHeight="1" thickBot="1" x14ac:dyDescent="0.3">
      <c r="B21" s="1173">
        <v>44288</v>
      </c>
      <c r="C21" s="1109">
        <v>0.27083333333333331</v>
      </c>
      <c r="D21" s="1109">
        <v>0.375</v>
      </c>
      <c r="E21" s="1304">
        <v>0.10416666666666669</v>
      </c>
      <c r="G21" s="830"/>
      <c r="H21" s="758"/>
      <c r="I21" s="829"/>
      <c r="J21" s="953"/>
      <c r="K21" s="895">
        <v>42810</v>
      </c>
      <c r="L21" s="892" t="s">
        <v>43</v>
      </c>
      <c r="M21" s="893"/>
      <c r="N21" s="896">
        <v>43174</v>
      </c>
      <c r="O21" s="897" t="s">
        <v>43</v>
      </c>
      <c r="P21" s="808"/>
      <c r="Q21" s="896">
        <v>43531</v>
      </c>
      <c r="R21" s="897" t="s">
        <v>38</v>
      </c>
      <c r="S21" s="808"/>
      <c r="T21" s="813">
        <v>43891</v>
      </c>
      <c r="U21" s="807" t="s">
        <v>54</v>
      </c>
      <c r="V21" s="815"/>
    </row>
    <row r="22" spans="2:35" ht="15.75" customHeight="1" thickBot="1" x14ac:dyDescent="0.3">
      <c r="B22" s="1278">
        <v>44289</v>
      </c>
      <c r="C22" s="1279">
        <v>0.27083333333333331</v>
      </c>
      <c r="D22" s="1279">
        <v>0.34375</v>
      </c>
      <c r="E22" s="1301">
        <v>7.2916666666666685E-2</v>
      </c>
      <c r="F22" s="1094" t="s">
        <v>54</v>
      </c>
      <c r="G22" s="830"/>
      <c r="I22" s="829"/>
      <c r="J22" s="953"/>
      <c r="K22" s="895">
        <v>42854</v>
      </c>
      <c r="L22" s="897" t="s">
        <v>42</v>
      </c>
      <c r="M22" s="893"/>
      <c r="N22" s="896">
        <v>43201</v>
      </c>
      <c r="O22" s="897" t="s">
        <v>43</v>
      </c>
      <c r="P22" s="808"/>
      <c r="Q22" s="896">
        <v>43558</v>
      </c>
      <c r="R22" s="897" t="s">
        <v>43</v>
      </c>
      <c r="S22" s="808"/>
      <c r="T22" s="813">
        <v>43929</v>
      </c>
      <c r="U22" s="807" t="s">
        <v>82</v>
      </c>
      <c r="V22" s="815"/>
    </row>
    <row r="23" spans="2:35" ht="15.75" customHeight="1" thickBot="1" x14ac:dyDescent="0.3">
      <c r="B23" s="1099" t="s">
        <v>3</v>
      </c>
      <c r="C23" s="1100">
        <f>COUNT(B20:B22)</f>
        <v>2</v>
      </c>
      <c r="D23" s="1111" t="s">
        <v>25</v>
      </c>
      <c r="E23" s="1305">
        <f>SUM(E20:E22)</f>
        <v>0.17708333333333337</v>
      </c>
      <c r="F23" s="1154"/>
      <c r="I23" s="758"/>
      <c r="J23" s="953"/>
      <c r="K23" s="895">
        <v>42872</v>
      </c>
      <c r="L23" s="897" t="s">
        <v>40</v>
      </c>
      <c r="M23" s="893"/>
      <c r="N23" s="896">
        <v>43234</v>
      </c>
      <c r="O23" s="897" t="s">
        <v>39</v>
      </c>
      <c r="P23" s="808"/>
      <c r="Q23" s="896">
        <v>43614</v>
      </c>
      <c r="R23" s="897" t="s">
        <v>39</v>
      </c>
      <c r="S23" s="808"/>
      <c r="T23" s="800">
        <v>43981</v>
      </c>
      <c r="U23" s="814" t="s">
        <v>82</v>
      </c>
      <c r="V23" s="809"/>
    </row>
    <row r="24" spans="2:35" ht="15.75" customHeight="1" thickBot="1" x14ac:dyDescent="0.3">
      <c r="B24" s="1114"/>
      <c r="C24" s="1115"/>
      <c r="D24" s="1116"/>
      <c r="E24" s="1106"/>
      <c r="F24" s="1113"/>
      <c r="H24" s="758"/>
      <c r="I24" s="758"/>
      <c r="J24" s="953"/>
      <c r="K24" s="895">
        <v>42900</v>
      </c>
      <c r="L24" s="897" t="s">
        <v>39</v>
      </c>
      <c r="M24" s="893"/>
      <c r="N24" s="898">
        <v>43270</v>
      </c>
      <c r="O24" s="899" t="s">
        <v>39</v>
      </c>
      <c r="P24" s="808"/>
      <c r="Q24" s="896">
        <v>43640</v>
      </c>
      <c r="R24" s="897" t="s">
        <v>40</v>
      </c>
      <c r="S24" s="808"/>
      <c r="T24" s="800">
        <v>44011</v>
      </c>
      <c r="U24" s="897" t="s">
        <v>40</v>
      </c>
      <c r="V24" s="809"/>
    </row>
    <row r="25" spans="2:35" ht="29.25" customHeight="1" thickBot="1" x14ac:dyDescent="0.3">
      <c r="B25" s="1176" t="s">
        <v>103</v>
      </c>
      <c r="C25" s="1176" t="s">
        <v>104</v>
      </c>
      <c r="D25" s="1176" t="s">
        <v>105</v>
      </c>
      <c r="E25" s="1176" t="s">
        <v>106</v>
      </c>
      <c r="F25" s="1113"/>
      <c r="H25" s="758"/>
      <c r="I25" s="758"/>
      <c r="J25" s="953"/>
      <c r="K25" s="895">
        <v>42929</v>
      </c>
      <c r="L25" s="897" t="s">
        <v>39</v>
      </c>
      <c r="M25" s="893"/>
      <c r="N25" s="896">
        <v>43292</v>
      </c>
      <c r="O25" s="897" t="s">
        <v>40</v>
      </c>
      <c r="P25" s="808"/>
      <c r="Q25" s="896">
        <v>43663</v>
      </c>
      <c r="R25" s="897" t="s">
        <v>42</v>
      </c>
      <c r="S25" s="808"/>
      <c r="T25" s="800">
        <v>44032</v>
      </c>
      <c r="U25" s="897" t="s">
        <v>78</v>
      </c>
      <c r="V25" s="809"/>
    </row>
    <row r="26" spans="2:35" ht="15.75" customHeight="1" thickBot="1" x14ac:dyDescent="0.3">
      <c r="B26" s="1176">
        <v>44320</v>
      </c>
      <c r="C26" s="1157">
        <v>0.58333333333333337</v>
      </c>
      <c r="D26" s="1157">
        <v>0.70833333333333337</v>
      </c>
      <c r="E26" s="1304">
        <v>0.125</v>
      </c>
      <c r="F26" s="1113"/>
      <c r="H26" s="832"/>
      <c r="I26" s="758"/>
      <c r="J26" s="953"/>
      <c r="K26" s="895">
        <v>42965</v>
      </c>
      <c r="L26" s="897" t="s">
        <v>42</v>
      </c>
      <c r="M26" s="893"/>
      <c r="N26" s="896">
        <v>43320</v>
      </c>
      <c r="O26" s="899" t="s">
        <v>39</v>
      </c>
      <c r="P26" s="808"/>
      <c r="Q26" s="896">
        <v>43690</v>
      </c>
      <c r="R26" s="897" t="s">
        <v>42</v>
      </c>
      <c r="S26" s="808"/>
      <c r="T26" s="800">
        <v>44070</v>
      </c>
      <c r="U26" s="897" t="s">
        <v>78</v>
      </c>
      <c r="V26" s="809"/>
    </row>
    <row r="27" spans="2:35" ht="15.75" customHeight="1" thickBot="1" x14ac:dyDescent="0.3">
      <c r="B27" s="1176">
        <v>44339</v>
      </c>
      <c r="C27" s="1157">
        <v>0.66666666666666663</v>
      </c>
      <c r="D27" s="1157">
        <v>0.77083333333333337</v>
      </c>
      <c r="E27" s="1304">
        <v>0.10416666666666674</v>
      </c>
      <c r="H27" s="832"/>
      <c r="I27" s="833"/>
      <c r="J27" s="953"/>
      <c r="K27" s="895">
        <v>43006</v>
      </c>
      <c r="L27" s="897" t="s">
        <v>39</v>
      </c>
      <c r="M27" s="893"/>
      <c r="N27" s="896">
        <v>43347</v>
      </c>
      <c r="O27" s="897" t="s">
        <v>42</v>
      </c>
      <c r="P27" s="808"/>
      <c r="Q27" s="800">
        <v>43720</v>
      </c>
      <c r="R27" s="897" t="s">
        <v>39</v>
      </c>
      <c r="S27" s="808"/>
      <c r="T27" s="800">
        <v>44077</v>
      </c>
      <c r="U27" s="897" t="s">
        <v>78</v>
      </c>
      <c r="V27" s="809"/>
    </row>
    <row r="28" spans="2:35" ht="15.75" customHeight="1" thickBot="1" x14ac:dyDescent="0.3">
      <c r="B28" s="1173">
        <v>44340</v>
      </c>
      <c r="C28" s="1109">
        <v>0.58333333333333337</v>
      </c>
      <c r="D28" s="1109">
        <v>0.70833333333333337</v>
      </c>
      <c r="E28" s="1304">
        <v>0.125</v>
      </c>
      <c r="H28" s="838"/>
      <c r="I28" s="833"/>
      <c r="J28" s="953"/>
      <c r="K28" s="895">
        <v>43018</v>
      </c>
      <c r="L28" s="897" t="s">
        <v>42</v>
      </c>
      <c r="M28" s="893"/>
      <c r="N28" s="896">
        <v>43378</v>
      </c>
      <c r="O28" s="897" t="s">
        <v>39</v>
      </c>
      <c r="P28" s="808"/>
      <c r="Q28" s="800">
        <v>43741</v>
      </c>
      <c r="R28" s="897" t="s">
        <v>42</v>
      </c>
      <c r="S28" s="808"/>
      <c r="T28" s="800">
        <v>44112</v>
      </c>
      <c r="U28" s="897" t="s">
        <v>78</v>
      </c>
      <c r="V28" s="809"/>
    </row>
    <row r="29" spans="2:35" ht="15.75" customHeight="1" thickBot="1" x14ac:dyDescent="0.3">
      <c r="B29" s="1278">
        <v>44342</v>
      </c>
      <c r="C29" s="1279">
        <v>0.58333333333333337</v>
      </c>
      <c r="D29" s="1279">
        <v>0.70833333333333337</v>
      </c>
      <c r="E29" s="1301">
        <v>0.125</v>
      </c>
      <c r="F29" s="1094" t="s">
        <v>78</v>
      </c>
      <c r="H29" s="838"/>
      <c r="I29" s="837" t="s">
        <v>41</v>
      </c>
      <c r="J29" s="953"/>
      <c r="K29" s="895">
        <v>43067</v>
      </c>
      <c r="L29" s="892" t="s">
        <v>43</v>
      </c>
      <c r="M29" s="893"/>
      <c r="N29" s="896">
        <v>43433</v>
      </c>
      <c r="O29" s="897" t="s">
        <v>43</v>
      </c>
      <c r="P29" s="808"/>
      <c r="Q29" s="800">
        <v>43783</v>
      </c>
      <c r="R29" s="897" t="s">
        <v>38</v>
      </c>
      <c r="S29" s="808"/>
      <c r="T29" s="800">
        <v>44154</v>
      </c>
      <c r="U29" s="897" t="s">
        <v>43</v>
      </c>
      <c r="V29" s="809"/>
    </row>
    <row r="30" spans="2:35" ht="15.75" customHeight="1" thickBot="1" x14ac:dyDescent="0.3">
      <c r="B30" s="1173">
        <v>44343</v>
      </c>
      <c r="C30" s="1109">
        <v>0.60416666666666663</v>
      </c>
      <c r="D30" s="1109">
        <v>0.75</v>
      </c>
      <c r="E30" s="1304">
        <v>0.14583333333333337</v>
      </c>
      <c r="F30" s="1113"/>
      <c r="H30" s="838"/>
      <c r="I30" s="837"/>
      <c r="J30" s="954"/>
      <c r="K30" s="900">
        <v>43098</v>
      </c>
      <c r="L30" s="892" t="s">
        <v>43</v>
      </c>
      <c r="M30" s="902"/>
      <c r="N30" s="903">
        <v>43440</v>
      </c>
      <c r="O30" s="904" t="s">
        <v>43</v>
      </c>
      <c r="P30" s="823"/>
      <c r="Q30" s="802">
        <v>43819</v>
      </c>
      <c r="R30" s="897" t="s">
        <v>43</v>
      </c>
      <c r="S30" s="823"/>
      <c r="T30" s="802">
        <v>44174</v>
      </c>
      <c r="U30" s="807" t="s">
        <v>43</v>
      </c>
      <c r="V30" s="825"/>
    </row>
    <row r="31" spans="2:35" ht="15.75" customHeight="1" thickBot="1" x14ac:dyDescent="0.3">
      <c r="B31" s="1099" t="s">
        <v>4</v>
      </c>
      <c r="C31" s="1100">
        <f>COUNT(B25:B30)</f>
        <v>5</v>
      </c>
      <c r="D31" s="1111" t="s">
        <v>25</v>
      </c>
      <c r="E31" s="1305">
        <f>SUM(E25:E30)</f>
        <v>0.62500000000000011</v>
      </c>
      <c r="F31" s="1155"/>
      <c r="G31" s="840"/>
      <c r="H31" s="838"/>
      <c r="I31" s="837"/>
      <c r="J31" s="953"/>
      <c r="K31" s="905"/>
      <c r="L31" s="906"/>
      <c r="M31" s="907"/>
      <c r="N31" s="906"/>
      <c r="O31" s="906"/>
      <c r="P31" s="907"/>
      <c r="Q31" s="906"/>
      <c r="R31" s="906"/>
      <c r="S31" s="907"/>
      <c r="T31" s="906"/>
      <c r="U31" s="906"/>
      <c r="V31" s="907"/>
    </row>
    <row r="32" spans="2:35" ht="15.75" customHeight="1" thickBot="1" x14ac:dyDescent="0.3">
      <c r="B32" s="1114"/>
      <c r="C32" s="1115"/>
      <c r="D32" s="1116"/>
      <c r="E32" s="1106"/>
      <c r="F32" s="1155"/>
      <c r="G32" s="840"/>
      <c r="H32" s="838"/>
      <c r="I32" s="839"/>
      <c r="J32" s="953"/>
      <c r="K32" s="1347" t="s">
        <v>68</v>
      </c>
      <c r="L32" s="1344"/>
      <c r="M32" s="884"/>
      <c r="N32" s="1343" t="s">
        <v>69</v>
      </c>
      <c r="O32" s="1344"/>
      <c r="P32" s="884"/>
      <c r="Q32" s="1343" t="s">
        <v>70</v>
      </c>
      <c r="R32" s="1344"/>
      <c r="S32" s="884"/>
      <c r="T32" s="1345">
        <v>2016</v>
      </c>
      <c r="U32" s="1346"/>
      <c r="V32" s="885"/>
      <c r="AF32" s="834"/>
      <c r="AG32" s="835"/>
      <c r="AH32" s="835"/>
      <c r="AI32" s="836"/>
    </row>
    <row r="33" spans="2:35" ht="15.75" customHeight="1" thickBot="1" x14ac:dyDescent="0.3">
      <c r="B33" s="1351" t="s">
        <v>103</v>
      </c>
      <c r="C33" s="1353" t="s">
        <v>104</v>
      </c>
      <c r="D33" s="1353" t="s">
        <v>105</v>
      </c>
      <c r="E33" s="1355" t="s">
        <v>106</v>
      </c>
      <c r="G33" s="805"/>
      <c r="H33" s="838"/>
      <c r="J33" s="953"/>
      <c r="K33" s="886" t="s">
        <v>48</v>
      </c>
      <c r="L33" s="887" t="s">
        <v>49</v>
      </c>
      <c r="M33" s="888"/>
      <c r="N33" s="889" t="s">
        <v>48</v>
      </c>
      <c r="O33" s="887" t="s">
        <v>49</v>
      </c>
      <c r="P33" s="888"/>
      <c r="Q33" s="889" t="s">
        <v>48</v>
      </c>
      <c r="R33" s="887" t="s">
        <v>49</v>
      </c>
      <c r="S33" s="888"/>
      <c r="T33" s="889" t="s">
        <v>48</v>
      </c>
      <c r="U33" s="887" t="s">
        <v>49</v>
      </c>
      <c r="V33" s="890"/>
      <c r="AF33" s="834"/>
      <c r="AG33" s="835"/>
      <c r="AH33" s="835"/>
      <c r="AI33" s="836"/>
    </row>
    <row r="34" spans="2:35" ht="15.75" customHeight="1" thickBot="1" x14ac:dyDescent="0.25">
      <c r="B34" s="1352"/>
      <c r="C34" s="1354"/>
      <c r="D34" s="1354"/>
      <c r="E34" s="1356"/>
      <c r="H34" s="840"/>
      <c r="J34" s="953"/>
      <c r="K34" s="891">
        <v>41299</v>
      </c>
      <c r="L34" s="892" t="s">
        <v>43</v>
      </c>
      <c r="M34" s="893"/>
      <c r="N34" s="894">
        <v>41646</v>
      </c>
      <c r="O34" s="892" t="s">
        <v>43</v>
      </c>
      <c r="P34" s="893"/>
      <c r="Q34" s="894">
        <v>42012</v>
      </c>
      <c r="R34" s="892" t="s">
        <v>43</v>
      </c>
      <c r="S34" s="808"/>
      <c r="T34" s="799">
        <v>42388</v>
      </c>
      <c r="U34" s="807" t="s">
        <v>43</v>
      </c>
      <c r="V34" s="809"/>
      <c r="AF34" s="834"/>
      <c r="AG34" s="835"/>
      <c r="AH34" s="835"/>
      <c r="AI34" s="836"/>
    </row>
    <row r="35" spans="2:35" ht="15.75" customHeight="1" thickBot="1" x14ac:dyDescent="0.3">
      <c r="B35" s="1309">
        <v>44356</v>
      </c>
      <c r="C35" s="1246">
        <v>0.66666666666666663</v>
      </c>
      <c r="D35" s="1246">
        <v>0.73958333333333337</v>
      </c>
      <c r="E35" s="1308">
        <v>7.2916666666666741E-2</v>
      </c>
      <c r="H35" s="840"/>
      <c r="J35" s="953"/>
      <c r="K35" s="895">
        <v>41323</v>
      </c>
      <c r="L35" s="892" t="s">
        <v>43</v>
      </c>
      <c r="M35" s="893"/>
      <c r="N35" s="896">
        <v>41682</v>
      </c>
      <c r="O35" s="897" t="s">
        <v>50</v>
      </c>
      <c r="P35" s="808"/>
      <c r="Q35" s="896">
        <v>42055</v>
      </c>
      <c r="R35" s="897" t="s">
        <v>43</v>
      </c>
      <c r="S35" s="808"/>
      <c r="T35" s="813">
        <v>42411</v>
      </c>
      <c r="U35" s="807" t="s">
        <v>43</v>
      </c>
      <c r="V35" s="815"/>
      <c r="AF35" s="834"/>
      <c r="AG35" s="835"/>
      <c r="AH35" s="835"/>
      <c r="AI35" s="836"/>
    </row>
    <row r="36" spans="2:35" ht="15.75" customHeight="1" thickBot="1" x14ac:dyDescent="0.3">
      <c r="B36" s="1247">
        <v>44361</v>
      </c>
      <c r="C36" s="1248">
        <v>0.60416666666666663</v>
      </c>
      <c r="D36" s="1248">
        <v>0.78125</v>
      </c>
      <c r="E36" s="1308">
        <v>0.17708333333333337</v>
      </c>
      <c r="F36" s="1155"/>
      <c r="H36" s="840"/>
      <c r="J36" s="953"/>
      <c r="K36" s="895">
        <v>41337</v>
      </c>
      <c r="L36" s="892" t="s">
        <v>43</v>
      </c>
      <c r="M36" s="893"/>
      <c r="N36" s="896">
        <v>41702</v>
      </c>
      <c r="O36" s="897" t="s">
        <v>43</v>
      </c>
      <c r="P36" s="808"/>
      <c r="Q36" s="896">
        <v>42070</v>
      </c>
      <c r="R36" s="897" t="s">
        <v>43</v>
      </c>
      <c r="S36" s="808"/>
      <c r="T36" s="813">
        <v>42432</v>
      </c>
      <c r="U36" s="807" t="s">
        <v>43</v>
      </c>
      <c r="V36" s="815"/>
      <c r="AF36" s="834"/>
      <c r="AG36" s="835"/>
      <c r="AH36" s="835"/>
      <c r="AI36" s="836"/>
    </row>
    <row r="37" spans="2:35" ht="15.75" customHeight="1" thickBot="1" x14ac:dyDescent="0.3">
      <c r="B37" s="1277">
        <v>44368</v>
      </c>
      <c r="C37" s="1251">
        <v>0.60416666666666663</v>
      </c>
      <c r="D37" s="1251">
        <v>0.79166666666666663</v>
      </c>
      <c r="E37" s="1310">
        <v>0.1875</v>
      </c>
      <c r="F37" s="1094" t="s">
        <v>52</v>
      </c>
      <c r="G37" s="805"/>
      <c r="H37" s="840"/>
      <c r="I37" s="838"/>
      <c r="J37" s="953"/>
      <c r="K37" s="895">
        <v>41368</v>
      </c>
      <c r="L37" s="897" t="s">
        <v>74</v>
      </c>
      <c r="M37" s="893"/>
      <c r="N37" s="896">
        <v>41746</v>
      </c>
      <c r="O37" s="897" t="s">
        <v>43</v>
      </c>
      <c r="P37" s="808"/>
      <c r="Q37" s="896">
        <v>42104</v>
      </c>
      <c r="R37" s="897" t="s">
        <v>39</v>
      </c>
      <c r="S37" s="808"/>
      <c r="T37" s="813">
        <v>42466</v>
      </c>
      <c r="U37" s="807" t="s">
        <v>43</v>
      </c>
      <c r="V37" s="815"/>
      <c r="AE37" s="834"/>
      <c r="AF37" s="835"/>
      <c r="AG37" s="835"/>
      <c r="AH37" s="836"/>
    </row>
    <row r="38" spans="2:35" ht="15.75" customHeight="1" x14ac:dyDescent="0.25">
      <c r="B38" s="1247">
        <v>44377</v>
      </c>
      <c r="C38" s="1248">
        <v>0.625</v>
      </c>
      <c r="D38" s="1248">
        <v>0.75</v>
      </c>
      <c r="E38" s="1308">
        <v>0.125</v>
      </c>
      <c r="F38" s="1104"/>
      <c r="G38" s="805"/>
      <c r="H38" s="846"/>
      <c r="I38" s="838"/>
      <c r="J38" s="953"/>
      <c r="K38" s="895">
        <v>41424</v>
      </c>
      <c r="L38" s="897" t="s">
        <v>40</v>
      </c>
      <c r="M38" s="893"/>
      <c r="N38" s="896">
        <v>41787</v>
      </c>
      <c r="O38" s="897" t="s">
        <v>39</v>
      </c>
      <c r="P38" s="808"/>
      <c r="Q38" s="896">
        <v>42142</v>
      </c>
      <c r="R38" s="897" t="s">
        <v>40</v>
      </c>
      <c r="S38" s="808"/>
      <c r="T38" s="800">
        <v>42516</v>
      </c>
      <c r="U38" s="814" t="s">
        <v>40</v>
      </c>
      <c r="V38" s="809"/>
    </row>
    <row r="39" spans="2:35" ht="15.75" customHeight="1" thickBot="1" x14ac:dyDescent="0.3">
      <c r="B39" s="1099" t="s">
        <v>5</v>
      </c>
      <c r="C39" s="1100">
        <f>COUNT(B33:B38)</f>
        <v>4</v>
      </c>
      <c r="D39" s="1111" t="s">
        <v>25</v>
      </c>
      <c r="E39" s="1305">
        <f>SUM(E33:E38)</f>
        <v>0.56250000000000011</v>
      </c>
      <c r="F39" s="1159"/>
      <c r="G39" s="805"/>
      <c r="H39" s="842"/>
      <c r="I39" s="840"/>
      <c r="J39" s="953"/>
      <c r="K39" s="895">
        <v>41438</v>
      </c>
      <c r="L39" s="897" t="s">
        <v>42</v>
      </c>
      <c r="M39" s="893"/>
      <c r="N39" s="898">
        <v>41809</v>
      </c>
      <c r="O39" s="899" t="s">
        <v>42</v>
      </c>
      <c r="P39" s="808"/>
      <c r="Q39" s="896">
        <v>42171</v>
      </c>
      <c r="R39" s="897" t="s">
        <v>42</v>
      </c>
      <c r="S39" s="808"/>
      <c r="T39" s="800">
        <v>42543</v>
      </c>
      <c r="U39" s="897" t="s">
        <v>39</v>
      </c>
      <c r="V39" s="809"/>
    </row>
    <row r="40" spans="2:35" ht="15.75" customHeight="1" thickBot="1" x14ac:dyDescent="0.3">
      <c r="B40" s="1114"/>
      <c r="C40" s="1115"/>
      <c r="D40" s="1116"/>
      <c r="E40" s="1174"/>
      <c r="F40" s="1159"/>
      <c r="G40" s="847"/>
      <c r="H40" s="846"/>
      <c r="I40" s="840"/>
      <c r="J40" s="953"/>
      <c r="K40" s="895">
        <v>41471</v>
      </c>
      <c r="L40" s="897" t="s">
        <v>39</v>
      </c>
      <c r="M40" s="893"/>
      <c r="N40" s="896">
        <v>41822</v>
      </c>
      <c r="O40" s="897" t="s">
        <v>39</v>
      </c>
      <c r="P40" s="808"/>
      <c r="Q40" s="896">
        <v>42206</v>
      </c>
      <c r="R40" s="897" t="s">
        <v>51</v>
      </c>
      <c r="S40" s="808"/>
      <c r="T40" s="800">
        <v>42577</v>
      </c>
      <c r="U40" s="897" t="s">
        <v>39</v>
      </c>
      <c r="V40" s="809"/>
    </row>
    <row r="41" spans="2:35" ht="36" customHeight="1" thickBot="1" x14ac:dyDescent="0.3">
      <c r="B41" s="1247" t="s">
        <v>103</v>
      </c>
      <c r="C41" s="1248" t="s">
        <v>104</v>
      </c>
      <c r="D41" s="1248" t="s">
        <v>105</v>
      </c>
      <c r="E41" s="1335" t="s">
        <v>106</v>
      </c>
      <c r="G41" s="847"/>
      <c r="H41" s="846"/>
      <c r="I41" s="840"/>
      <c r="J41" s="953"/>
      <c r="K41" s="895">
        <v>41498</v>
      </c>
      <c r="L41" s="897" t="s">
        <v>42</v>
      </c>
      <c r="M41" s="893"/>
      <c r="N41" s="896">
        <v>41873</v>
      </c>
      <c r="O41" s="899" t="s">
        <v>42</v>
      </c>
      <c r="P41" s="808"/>
      <c r="Q41" s="896">
        <v>42221</v>
      </c>
      <c r="R41" s="897" t="s">
        <v>42</v>
      </c>
      <c r="S41" s="808"/>
      <c r="T41" s="800">
        <v>42597</v>
      </c>
      <c r="U41" s="897" t="s">
        <v>39</v>
      </c>
      <c r="V41" s="809"/>
    </row>
    <row r="42" spans="2:35" ht="15.75" customHeight="1" thickBot="1" x14ac:dyDescent="0.3">
      <c r="B42" s="1249"/>
      <c r="C42" s="1246"/>
      <c r="D42" s="1246"/>
      <c r="E42" s="1308"/>
      <c r="F42" s="1113"/>
      <c r="G42" s="847"/>
      <c r="H42" s="846"/>
      <c r="I42" s="840"/>
      <c r="J42" s="953"/>
      <c r="K42" s="895">
        <v>41527</v>
      </c>
      <c r="L42" s="897" t="s">
        <v>39</v>
      </c>
      <c r="M42" s="893"/>
      <c r="N42" s="896">
        <v>41884</v>
      </c>
      <c r="O42" s="897" t="s">
        <v>51</v>
      </c>
      <c r="P42" s="808"/>
      <c r="Q42" s="800">
        <v>42249</v>
      </c>
      <c r="R42" s="897" t="s">
        <v>39</v>
      </c>
      <c r="S42" s="808"/>
      <c r="T42" s="800">
        <v>42621</v>
      </c>
      <c r="U42" s="897" t="s">
        <v>39</v>
      </c>
      <c r="V42" s="809"/>
    </row>
    <row r="43" spans="2:35" ht="15.75" customHeight="1" thickBot="1" x14ac:dyDescent="0.3">
      <c r="B43" s="1247">
        <v>44386</v>
      </c>
      <c r="C43" s="1248">
        <v>0.60416666666666663</v>
      </c>
      <c r="D43" s="1248">
        <v>0.67708333333333337</v>
      </c>
      <c r="E43" s="1308">
        <v>7.2916666666666741E-2</v>
      </c>
      <c r="G43" s="847"/>
      <c r="H43" s="842"/>
      <c r="J43" s="953"/>
      <c r="K43" s="895">
        <v>41551</v>
      </c>
      <c r="L43" s="897" t="s">
        <v>39</v>
      </c>
      <c r="M43" s="893"/>
      <c r="N43" s="896">
        <v>41920</v>
      </c>
      <c r="O43" s="897" t="s">
        <v>40</v>
      </c>
      <c r="P43" s="808"/>
      <c r="Q43" s="800">
        <v>42296</v>
      </c>
      <c r="R43" s="897" t="s">
        <v>43</v>
      </c>
      <c r="S43" s="808"/>
      <c r="T43" s="800">
        <v>42662</v>
      </c>
      <c r="U43" s="897" t="s">
        <v>39</v>
      </c>
      <c r="V43" s="809"/>
    </row>
    <row r="44" spans="2:35" ht="15.75" customHeight="1" thickBot="1" x14ac:dyDescent="0.3">
      <c r="B44" s="1249">
        <v>44391</v>
      </c>
      <c r="C44" s="1246">
        <v>0.66666666666666663</v>
      </c>
      <c r="D44" s="1246">
        <v>0.72916666666666663</v>
      </c>
      <c r="E44" s="1308">
        <v>6.25E-2</v>
      </c>
      <c r="G44" s="805"/>
      <c r="H44" s="842"/>
      <c r="J44" s="953"/>
      <c r="K44" s="895">
        <v>41603</v>
      </c>
      <c r="L44" s="892" t="s">
        <v>43</v>
      </c>
      <c r="M44" s="893"/>
      <c r="N44" s="896">
        <v>41962</v>
      </c>
      <c r="O44" s="897" t="s">
        <v>43</v>
      </c>
      <c r="P44" s="808"/>
      <c r="Q44" s="800">
        <v>42332</v>
      </c>
      <c r="R44" s="897" t="s">
        <v>43</v>
      </c>
      <c r="S44" s="808"/>
      <c r="T44" s="800">
        <v>42697</v>
      </c>
      <c r="U44" s="897" t="s">
        <v>39</v>
      </c>
      <c r="V44" s="809"/>
    </row>
    <row r="45" spans="2:35" ht="15.75" customHeight="1" thickBot="1" x14ac:dyDescent="0.3">
      <c r="B45" s="1249">
        <v>44392</v>
      </c>
      <c r="C45" s="1246">
        <v>0.58333333333333337</v>
      </c>
      <c r="D45" s="1246">
        <v>0.72916666666666663</v>
      </c>
      <c r="E45" s="1308">
        <v>0.14583333333333326</v>
      </c>
      <c r="F45" s="1159"/>
      <c r="G45" s="762"/>
      <c r="H45" s="842"/>
      <c r="I45" s="842"/>
      <c r="J45" s="953"/>
      <c r="K45" s="900">
        <v>41633</v>
      </c>
      <c r="L45" s="901" t="s">
        <v>43</v>
      </c>
      <c r="M45" s="902"/>
      <c r="N45" s="903">
        <v>41985</v>
      </c>
      <c r="O45" s="904" t="s">
        <v>43</v>
      </c>
      <c r="P45" s="823"/>
      <c r="Q45" s="802">
        <v>42358</v>
      </c>
      <c r="R45" s="897" t="s">
        <v>43</v>
      </c>
      <c r="S45" s="823"/>
      <c r="T45" s="802">
        <v>42720</v>
      </c>
      <c r="U45" s="807" t="s">
        <v>43</v>
      </c>
      <c r="V45" s="825"/>
    </row>
    <row r="46" spans="2:35" ht="15.75" customHeight="1" thickBot="1" x14ac:dyDescent="0.3">
      <c r="B46" s="1249">
        <v>44393</v>
      </c>
      <c r="C46" s="1246">
        <v>0.58333333333333337</v>
      </c>
      <c r="D46" s="1246">
        <v>0.72916666666666663</v>
      </c>
      <c r="E46" s="1308">
        <v>0.14583333333333326</v>
      </c>
      <c r="G46" s="805"/>
      <c r="I46" s="842"/>
      <c r="J46" s="953"/>
      <c r="K46" s="905"/>
      <c r="L46" s="906"/>
      <c r="M46" s="907"/>
      <c r="N46" s="906"/>
      <c r="O46" s="906"/>
      <c r="P46" s="907"/>
      <c r="Q46" s="906"/>
      <c r="R46" s="906"/>
      <c r="S46" s="907"/>
      <c r="T46" s="906"/>
      <c r="U46" s="906"/>
      <c r="V46" s="907"/>
    </row>
    <row r="47" spans="2:35" ht="15.75" customHeight="1" thickBot="1" x14ac:dyDescent="0.3">
      <c r="B47" s="1247">
        <v>44403</v>
      </c>
      <c r="C47" s="1248">
        <v>0.60416666666666663</v>
      </c>
      <c r="D47" s="1248">
        <v>0.75</v>
      </c>
      <c r="E47" s="1308">
        <v>0.14583333333333337</v>
      </c>
      <c r="I47" s="842"/>
      <c r="J47" s="953"/>
      <c r="K47" s="1347" t="s">
        <v>58</v>
      </c>
      <c r="L47" s="1344"/>
      <c r="M47" s="884"/>
      <c r="N47" s="1345">
        <v>2010</v>
      </c>
      <c r="O47" s="1346"/>
      <c r="P47" s="910"/>
      <c r="Q47" s="1345">
        <v>2011</v>
      </c>
      <c r="R47" s="1346"/>
      <c r="S47" s="910"/>
      <c r="T47" s="1345">
        <v>2012</v>
      </c>
      <c r="U47" s="1348"/>
      <c r="V47" s="911"/>
    </row>
    <row r="48" spans="2:35" ht="15.75" customHeight="1" thickBot="1" x14ac:dyDescent="0.4">
      <c r="B48" s="1249">
        <v>44404</v>
      </c>
      <c r="C48" s="1246">
        <v>0.60416666666666663</v>
      </c>
      <c r="D48" s="1246">
        <v>0.75</v>
      </c>
      <c r="E48" s="1308">
        <v>0.14583333333333337</v>
      </c>
      <c r="F48" s="1113"/>
      <c r="G48" s="852"/>
      <c r="I48" s="842"/>
      <c r="J48" s="953"/>
      <c r="K48" s="886" t="s">
        <v>48</v>
      </c>
      <c r="L48" s="887" t="s">
        <v>49</v>
      </c>
      <c r="M48" s="888"/>
      <c r="N48" s="889" t="s">
        <v>48</v>
      </c>
      <c r="O48" s="887" t="s">
        <v>49</v>
      </c>
      <c r="P48" s="888"/>
      <c r="Q48" s="889" t="s">
        <v>48</v>
      </c>
      <c r="R48" s="887" t="s">
        <v>49</v>
      </c>
      <c r="S48" s="888"/>
      <c r="T48" s="889" t="s">
        <v>48</v>
      </c>
      <c r="U48" s="912" t="s">
        <v>49</v>
      </c>
      <c r="V48" s="913"/>
      <c r="AA48" s="843"/>
      <c r="AB48" s="844"/>
      <c r="AC48" s="845"/>
    </row>
    <row r="49" spans="1:33" ht="15.75" thickBot="1" x14ac:dyDescent="0.3">
      <c r="B49" s="1249">
        <v>336599</v>
      </c>
      <c r="C49" s="1246">
        <v>0.625</v>
      </c>
      <c r="D49" s="1246">
        <v>0.66666666666666663</v>
      </c>
      <c r="E49" s="1308">
        <v>4.166666666666663E-2</v>
      </c>
      <c r="G49" s="852"/>
      <c r="I49" s="842"/>
      <c r="J49" s="953"/>
      <c r="K49" s="891">
        <v>39829</v>
      </c>
      <c r="L49" s="892" t="s">
        <v>43</v>
      </c>
      <c r="M49" s="893"/>
      <c r="N49" s="894">
        <v>40189</v>
      </c>
      <c r="O49" s="892" t="s">
        <v>43</v>
      </c>
      <c r="P49" s="893"/>
      <c r="Q49" s="894">
        <v>40557</v>
      </c>
      <c r="R49" s="892" t="s">
        <v>43</v>
      </c>
      <c r="S49" s="893"/>
      <c r="T49" s="894">
        <v>40912</v>
      </c>
      <c r="U49" s="914" t="s">
        <v>43</v>
      </c>
      <c r="V49" s="915"/>
    </row>
    <row r="50" spans="1:33" ht="15.75" thickBot="1" x14ac:dyDescent="0.3">
      <c r="B50" s="1249">
        <v>44406</v>
      </c>
      <c r="C50" s="1246">
        <v>0.625</v>
      </c>
      <c r="D50" s="1246">
        <v>0.75</v>
      </c>
      <c r="E50" s="1308">
        <v>0.125</v>
      </c>
      <c r="F50" s="1128"/>
      <c r="G50" s="762"/>
      <c r="J50" s="953"/>
      <c r="K50" s="895">
        <v>39849</v>
      </c>
      <c r="L50" s="897" t="s">
        <v>43</v>
      </c>
      <c r="M50" s="893"/>
      <c r="N50" s="916">
        <v>40210</v>
      </c>
      <c r="O50" s="917" t="s">
        <v>43</v>
      </c>
      <c r="P50" s="918"/>
      <c r="Q50" s="916">
        <v>40585</v>
      </c>
      <c r="R50" s="897" t="s">
        <v>43</v>
      </c>
      <c r="S50" s="918"/>
      <c r="T50" s="916">
        <v>40952</v>
      </c>
      <c r="U50" s="919" t="s">
        <v>43</v>
      </c>
      <c r="V50" s="920"/>
    </row>
    <row r="51" spans="1:33" ht="15.75" thickBot="1" x14ac:dyDescent="0.3">
      <c r="B51" s="1277">
        <v>44407</v>
      </c>
      <c r="C51" s="1251">
        <v>0.58333333333333337</v>
      </c>
      <c r="D51" s="1251">
        <v>0.75</v>
      </c>
      <c r="E51" s="1310">
        <v>0.16666666666666663</v>
      </c>
      <c r="F51" s="1094" t="s">
        <v>42</v>
      </c>
      <c r="G51" s="857"/>
      <c r="I51" s="851"/>
      <c r="J51" s="953"/>
      <c r="K51" s="895">
        <v>39876</v>
      </c>
      <c r="L51" s="897" t="s">
        <v>38</v>
      </c>
      <c r="M51" s="893"/>
      <c r="N51" s="916">
        <v>40239</v>
      </c>
      <c r="O51" s="917" t="s">
        <v>53</v>
      </c>
      <c r="P51" s="918"/>
      <c r="Q51" s="916">
        <v>40631</v>
      </c>
      <c r="R51" s="897" t="s">
        <v>43</v>
      </c>
      <c r="S51" s="918"/>
      <c r="T51" s="916">
        <v>40974</v>
      </c>
      <c r="U51" s="919" t="s">
        <v>43</v>
      </c>
      <c r="V51" s="920"/>
    </row>
    <row r="52" spans="1:33" ht="15.75" thickBot="1" x14ac:dyDescent="0.3">
      <c r="B52" s="1099" t="s">
        <v>6</v>
      </c>
      <c r="C52" s="1096">
        <f>COUNT(B43:B51)</f>
        <v>9</v>
      </c>
      <c r="D52" s="1316" t="s">
        <v>25</v>
      </c>
      <c r="E52" s="1305">
        <f>SUM(E46:E51)</f>
        <v>0.77083333333333326</v>
      </c>
      <c r="F52" s="1164"/>
      <c r="H52" s="857"/>
      <c r="I52" s="851"/>
      <c r="J52" s="953"/>
      <c r="K52" s="895">
        <v>39930</v>
      </c>
      <c r="L52" s="897" t="s">
        <v>39</v>
      </c>
      <c r="M52" s="893"/>
      <c r="N52" s="916">
        <v>40274</v>
      </c>
      <c r="O52" s="917" t="s">
        <v>39</v>
      </c>
      <c r="P52" s="918"/>
      <c r="Q52" s="916">
        <v>40660</v>
      </c>
      <c r="R52" s="917" t="s">
        <v>39</v>
      </c>
      <c r="S52" s="918"/>
      <c r="T52" s="916">
        <v>41016</v>
      </c>
      <c r="U52" s="921" t="s">
        <v>39</v>
      </c>
      <c r="V52" s="922"/>
    </row>
    <row r="53" spans="1:33" ht="13.5" thickBot="1" x14ac:dyDescent="0.25">
      <c r="B53" s="1317"/>
      <c r="C53" s="1317"/>
      <c r="D53" s="1317"/>
      <c r="E53" s="1317"/>
      <c r="H53" s="857"/>
      <c r="J53" s="953"/>
      <c r="K53" s="895">
        <v>39962</v>
      </c>
      <c r="L53" s="897" t="s">
        <v>39</v>
      </c>
      <c r="M53" s="893"/>
      <c r="N53" s="896">
        <v>40325</v>
      </c>
      <c r="O53" s="917" t="s">
        <v>39</v>
      </c>
      <c r="P53" s="893"/>
      <c r="Q53" s="896">
        <v>40694</v>
      </c>
      <c r="R53" s="917" t="s">
        <v>39</v>
      </c>
      <c r="S53" s="893"/>
      <c r="T53" s="896">
        <v>41032</v>
      </c>
      <c r="U53" s="921" t="s">
        <v>39</v>
      </c>
      <c r="V53" s="922"/>
    </row>
    <row r="54" spans="1:33" ht="15.75" thickBot="1" x14ac:dyDescent="0.3">
      <c r="B54" s="1255">
        <v>44417</v>
      </c>
      <c r="C54" s="1256">
        <v>0.64583333333333337</v>
      </c>
      <c r="D54" s="1256">
        <v>0.76041666666666663</v>
      </c>
      <c r="E54" s="1308">
        <v>0.11458333333333326</v>
      </c>
      <c r="F54" s="1164"/>
      <c r="G54" s="857"/>
      <c r="J54" s="953"/>
      <c r="K54" s="895">
        <v>39993</v>
      </c>
      <c r="L54" s="897" t="s">
        <v>39</v>
      </c>
      <c r="M54" s="893"/>
      <c r="N54" s="896">
        <v>40352</v>
      </c>
      <c r="O54" s="897" t="s">
        <v>42</v>
      </c>
      <c r="P54" s="893"/>
      <c r="Q54" s="896">
        <v>40722</v>
      </c>
      <c r="R54" s="897" t="s">
        <v>51</v>
      </c>
      <c r="S54" s="893"/>
      <c r="T54" s="896">
        <v>41089</v>
      </c>
      <c r="U54" s="919" t="s">
        <v>40</v>
      </c>
      <c r="V54" s="920"/>
    </row>
    <row r="55" spans="1:33" ht="15.75" thickBot="1" x14ac:dyDescent="0.3">
      <c r="B55" s="1186">
        <v>44418</v>
      </c>
      <c r="C55" s="1187">
        <v>0.58333333333333337</v>
      </c>
      <c r="D55" s="1187">
        <v>0.75</v>
      </c>
      <c r="E55" s="1308">
        <v>0.16666666666666663</v>
      </c>
      <c r="F55" s="1164"/>
      <c r="G55" s="857"/>
      <c r="J55" s="953"/>
      <c r="K55" s="895">
        <v>40022</v>
      </c>
      <c r="L55" s="897" t="s">
        <v>42</v>
      </c>
      <c r="M55" s="893"/>
      <c r="N55" s="896">
        <v>40381</v>
      </c>
      <c r="O55" s="917" t="s">
        <v>39</v>
      </c>
      <c r="P55" s="893"/>
      <c r="Q55" s="896">
        <v>40746</v>
      </c>
      <c r="R55" s="897" t="s">
        <v>51</v>
      </c>
      <c r="S55" s="893"/>
      <c r="T55" s="896">
        <v>41116</v>
      </c>
      <c r="U55" s="921" t="s">
        <v>39</v>
      </c>
      <c r="V55" s="922"/>
    </row>
    <row r="56" spans="1:33" ht="15.75" thickBot="1" x14ac:dyDescent="0.3">
      <c r="B56" s="1183">
        <v>44419</v>
      </c>
      <c r="C56" s="1184">
        <v>0.58333333333333337</v>
      </c>
      <c r="D56" s="1184">
        <v>0.75</v>
      </c>
      <c r="E56" s="1308">
        <v>0.16666666666666663</v>
      </c>
      <c r="H56" s="850"/>
      <c r="J56" s="953"/>
      <c r="K56" s="895">
        <v>40035</v>
      </c>
      <c r="L56" s="897" t="s">
        <v>42</v>
      </c>
      <c r="M56" s="893"/>
      <c r="N56" s="896">
        <v>40401</v>
      </c>
      <c r="O56" s="917" t="s">
        <v>39</v>
      </c>
      <c r="P56" s="893"/>
      <c r="Q56" s="896">
        <v>40759</v>
      </c>
      <c r="R56" s="897" t="s">
        <v>42</v>
      </c>
      <c r="S56" s="893"/>
      <c r="T56" s="896">
        <v>41127</v>
      </c>
      <c r="U56" s="919" t="s">
        <v>42</v>
      </c>
      <c r="V56" s="920"/>
    </row>
    <row r="57" spans="1:33" ht="15.75" thickBot="1" x14ac:dyDescent="0.3">
      <c r="B57" s="1252">
        <v>44420</v>
      </c>
      <c r="C57" s="1253">
        <v>0.60416666666666663</v>
      </c>
      <c r="D57" s="1253">
        <v>0.75</v>
      </c>
      <c r="E57" s="1312">
        <v>0.14583333333333337</v>
      </c>
      <c r="F57" s="1094" t="s">
        <v>52</v>
      </c>
      <c r="H57" s="850"/>
      <c r="J57" s="953"/>
      <c r="K57" s="895">
        <v>40080</v>
      </c>
      <c r="L57" s="897" t="s">
        <v>39</v>
      </c>
      <c r="M57" s="893"/>
      <c r="N57" s="896">
        <v>40422</v>
      </c>
      <c r="O57" s="917" t="s">
        <v>39</v>
      </c>
      <c r="P57" s="893"/>
      <c r="Q57" s="896">
        <v>40800</v>
      </c>
      <c r="R57" s="897" t="s">
        <v>39</v>
      </c>
      <c r="S57" s="893"/>
      <c r="T57" s="896">
        <v>41153</v>
      </c>
      <c r="U57" s="919" t="s">
        <v>42</v>
      </c>
      <c r="V57" s="920"/>
    </row>
    <row r="58" spans="1:33" ht="15.75" x14ac:dyDescent="0.25">
      <c r="A58" s="1317"/>
      <c r="B58" s="1313">
        <v>44421</v>
      </c>
      <c r="C58" s="1311">
        <v>0.625</v>
      </c>
      <c r="D58" s="1311">
        <v>0.6875</v>
      </c>
      <c r="E58" s="1314">
        <v>6.25E-2</v>
      </c>
      <c r="F58" s="1317"/>
      <c r="H58" s="846"/>
      <c r="J58" s="953"/>
      <c r="K58" s="895">
        <v>40093</v>
      </c>
      <c r="L58" s="897" t="s">
        <v>39</v>
      </c>
      <c r="M58" s="893"/>
      <c r="N58" s="896">
        <v>40478</v>
      </c>
      <c r="O58" s="897" t="s">
        <v>53</v>
      </c>
      <c r="P58" s="893"/>
      <c r="Q58" s="896">
        <v>40847</v>
      </c>
      <c r="R58" s="897" t="s">
        <v>55</v>
      </c>
      <c r="S58" s="893"/>
      <c r="T58" s="896">
        <v>41185</v>
      </c>
      <c r="U58" s="919" t="s">
        <v>42</v>
      </c>
      <c r="V58" s="920"/>
    </row>
    <row r="59" spans="1:33" ht="16.5" thickBot="1" x14ac:dyDescent="0.3">
      <c r="B59" s="1313">
        <v>44438</v>
      </c>
      <c r="C59" s="1311">
        <v>0.66666666666666663</v>
      </c>
      <c r="D59" s="1311">
        <v>0.72916666666666663</v>
      </c>
      <c r="E59" s="1314">
        <v>6.25E-2</v>
      </c>
      <c r="H59" s="846"/>
      <c r="I59" s="851"/>
      <c r="J59" s="953"/>
      <c r="K59" s="895">
        <v>40129</v>
      </c>
      <c r="L59" s="897" t="s">
        <v>53</v>
      </c>
      <c r="M59" s="893"/>
      <c r="N59" s="896">
        <v>40490</v>
      </c>
      <c r="O59" s="897" t="s">
        <v>53</v>
      </c>
      <c r="P59" s="893"/>
      <c r="Q59" s="896">
        <v>40865</v>
      </c>
      <c r="R59" s="897" t="s">
        <v>43</v>
      </c>
      <c r="S59" s="893"/>
      <c r="T59" s="896">
        <v>41242</v>
      </c>
      <c r="U59" s="919" t="s">
        <v>43</v>
      </c>
      <c r="V59" s="920"/>
    </row>
    <row r="60" spans="1:33" ht="16.5" thickBot="1" x14ac:dyDescent="0.3">
      <c r="B60" s="1099" t="s">
        <v>7</v>
      </c>
      <c r="C60" s="1224">
        <f>COUNT(B54:B59)</f>
        <v>6</v>
      </c>
      <c r="D60" s="1315" t="s">
        <v>107</v>
      </c>
      <c r="E60" s="1305">
        <f>SUM(E54:E59)</f>
        <v>0.71874999999999989</v>
      </c>
      <c r="F60" s="1113"/>
      <c r="H60" s="846"/>
      <c r="I60" s="851"/>
      <c r="J60" s="953"/>
      <c r="K60" s="900">
        <v>40168</v>
      </c>
      <c r="L60" s="901" t="s">
        <v>43</v>
      </c>
      <c r="M60" s="902"/>
      <c r="N60" s="903">
        <v>40892</v>
      </c>
      <c r="O60" s="904" t="s">
        <v>43</v>
      </c>
      <c r="P60" s="923"/>
      <c r="Q60" s="903">
        <v>40896</v>
      </c>
      <c r="R60" s="901" t="s">
        <v>43</v>
      </c>
      <c r="S60" s="923"/>
      <c r="T60" s="903">
        <v>41274</v>
      </c>
      <c r="U60" s="924" t="s">
        <v>43</v>
      </c>
      <c r="V60" s="925"/>
      <c r="Z60" s="832"/>
      <c r="AA60" s="838"/>
    </row>
    <row r="61" spans="1:33" ht="16.5" thickBot="1" x14ac:dyDescent="0.3">
      <c r="B61" s="1234"/>
      <c r="C61" s="1235"/>
      <c r="D61" s="1236"/>
      <c r="E61" s="1133"/>
      <c r="F61" s="1113"/>
      <c r="H61" s="846"/>
      <c r="I61" s="851"/>
      <c r="J61" s="953"/>
      <c r="K61" s="926"/>
      <c r="L61" s="926"/>
      <c r="M61" s="926"/>
      <c r="N61" s="926"/>
      <c r="O61" s="926"/>
      <c r="P61" s="926"/>
      <c r="Q61" s="926"/>
      <c r="R61" s="926"/>
      <c r="S61" s="926"/>
      <c r="T61" s="926"/>
      <c r="U61" s="926"/>
      <c r="V61" s="926"/>
      <c r="Z61" s="832"/>
      <c r="AA61" s="838"/>
    </row>
    <row r="62" spans="1:33" ht="16.5" thickBot="1" x14ac:dyDescent="0.3">
      <c r="B62" s="1252">
        <v>44447</v>
      </c>
      <c r="C62" s="1253">
        <v>0.60416666666666663</v>
      </c>
      <c r="D62" s="1253">
        <v>0.72916666666666663</v>
      </c>
      <c r="E62" s="1312">
        <f>SUM(D62-C62)</f>
        <v>0.125</v>
      </c>
      <c r="F62" s="1094" t="s">
        <v>78</v>
      </c>
      <c r="H62" s="846"/>
      <c r="I62" s="851"/>
      <c r="J62" s="953"/>
      <c r="K62" s="1349">
        <v>2005</v>
      </c>
      <c r="L62" s="1346"/>
      <c r="M62" s="910"/>
      <c r="N62" s="1345">
        <v>2006</v>
      </c>
      <c r="O62" s="1348"/>
      <c r="P62" s="910"/>
      <c r="Q62" s="1350" t="s">
        <v>56</v>
      </c>
      <c r="R62" s="1344"/>
      <c r="S62" s="884"/>
      <c r="T62" s="1343" t="s">
        <v>57</v>
      </c>
      <c r="U62" s="1344"/>
      <c r="V62" s="911"/>
      <c r="Y62" s="926"/>
      <c r="Z62" s="926"/>
      <c r="AA62" s="926"/>
      <c r="AB62" s="926"/>
      <c r="AC62" s="949"/>
      <c r="AD62" s="926"/>
      <c r="AE62" s="926"/>
      <c r="AF62" s="926"/>
      <c r="AG62" s="926"/>
    </row>
    <row r="63" spans="1:33" ht="16.5" thickBot="1" x14ac:dyDescent="0.3">
      <c r="B63" s="1255">
        <v>44453</v>
      </c>
      <c r="C63" s="1256">
        <v>0.66666666666666663</v>
      </c>
      <c r="D63" s="1256">
        <v>0.72916666666666663</v>
      </c>
      <c r="E63" s="1308">
        <f>SUM(D63-C63)</f>
        <v>6.25E-2</v>
      </c>
      <c r="H63" s="846"/>
      <c r="I63" s="851"/>
      <c r="J63" s="953"/>
      <c r="K63" s="886" t="s">
        <v>48</v>
      </c>
      <c r="L63" s="887" t="s">
        <v>49</v>
      </c>
      <c r="M63" s="888"/>
      <c r="N63" s="889" t="s">
        <v>48</v>
      </c>
      <c r="O63" s="912" t="s">
        <v>49</v>
      </c>
      <c r="P63" s="888"/>
      <c r="Q63" s="1227" t="s">
        <v>48</v>
      </c>
      <c r="R63" s="887" t="s">
        <v>49</v>
      </c>
      <c r="S63" s="888"/>
      <c r="T63" s="889" t="s">
        <v>48</v>
      </c>
      <c r="U63" s="887" t="s">
        <v>49</v>
      </c>
      <c r="V63" s="890"/>
      <c r="Y63" s="950"/>
      <c r="Z63" s="950"/>
      <c r="AA63" s="950"/>
      <c r="AB63" s="926"/>
      <c r="AC63" s="949"/>
      <c r="AD63" s="926"/>
      <c r="AE63" s="926"/>
      <c r="AF63" s="926"/>
      <c r="AG63" s="926"/>
    </row>
    <row r="64" spans="1:33" ht="16.5" thickBot="1" x14ac:dyDescent="0.3">
      <c r="B64" s="1255">
        <v>44454</v>
      </c>
      <c r="C64" s="1256">
        <v>0.625</v>
      </c>
      <c r="D64" s="1256">
        <v>0.72916666666666663</v>
      </c>
      <c r="E64" s="1308">
        <f>SUM(D64-C64)</f>
        <v>0.10416666666666663</v>
      </c>
      <c r="H64" s="846"/>
      <c r="I64" s="851"/>
      <c r="J64" s="953"/>
      <c r="K64" s="891">
        <v>38376</v>
      </c>
      <c r="L64" s="892" t="s">
        <v>43</v>
      </c>
      <c r="M64" s="893"/>
      <c r="N64" s="894">
        <v>38744</v>
      </c>
      <c r="O64" s="914" t="s">
        <v>43</v>
      </c>
      <c r="P64" s="893"/>
      <c r="Q64" s="1228">
        <v>39111</v>
      </c>
      <c r="R64" s="892" t="s">
        <v>43</v>
      </c>
      <c r="S64" s="893"/>
      <c r="T64" s="894">
        <v>39451</v>
      </c>
      <c r="U64" s="892" t="s">
        <v>43</v>
      </c>
      <c r="V64" s="931"/>
      <c r="X64" s="950"/>
      <c r="Y64" s="950"/>
      <c r="Z64" s="950"/>
      <c r="AA64" s="950"/>
      <c r="AB64" s="926"/>
      <c r="AC64" s="949"/>
      <c r="AD64" s="926"/>
      <c r="AE64" s="926"/>
      <c r="AF64" s="926"/>
      <c r="AG64" s="926"/>
    </row>
    <row r="65" spans="2:27" ht="16.5" thickBot="1" x14ac:dyDescent="0.3">
      <c r="B65" s="1135" t="s">
        <v>8</v>
      </c>
      <c r="C65" s="1224">
        <f>COUNT(B62:B64)</f>
        <v>3</v>
      </c>
      <c r="D65" s="1204" t="s">
        <v>25</v>
      </c>
      <c r="E65" s="1305">
        <f>SUM(E62:E64)</f>
        <v>0.29166666666666663</v>
      </c>
      <c r="F65" s="1168"/>
      <c r="H65" s="846"/>
      <c r="I65" s="850"/>
      <c r="J65" s="953"/>
      <c r="K65" s="932">
        <v>38019</v>
      </c>
      <c r="L65" s="917" t="s">
        <v>43</v>
      </c>
      <c r="M65" s="918"/>
      <c r="N65" s="916">
        <v>38758</v>
      </c>
      <c r="O65" s="921" t="s">
        <v>43</v>
      </c>
      <c r="P65" s="918"/>
      <c r="Q65" s="1229">
        <v>39119</v>
      </c>
      <c r="R65" s="897" t="s">
        <v>43</v>
      </c>
      <c r="S65" s="893"/>
      <c r="T65" s="896">
        <v>39506</v>
      </c>
      <c r="U65" s="897" t="s">
        <v>43</v>
      </c>
      <c r="V65" s="931"/>
      <c r="Z65" s="848"/>
      <c r="AA65" s="848"/>
    </row>
    <row r="66" spans="2:27" ht="16.5" thickBot="1" x14ac:dyDescent="0.3">
      <c r="B66" s="1136"/>
      <c r="C66" s="1131"/>
      <c r="D66" s="1137"/>
      <c r="E66" s="1133"/>
      <c r="G66" s="852"/>
      <c r="H66" s="1285"/>
      <c r="J66" s="953"/>
      <c r="K66" s="932">
        <v>38415</v>
      </c>
      <c r="L66" s="917" t="s">
        <v>38</v>
      </c>
      <c r="M66" s="918"/>
      <c r="N66" s="916">
        <v>38784</v>
      </c>
      <c r="O66" s="921" t="s">
        <v>38</v>
      </c>
      <c r="P66" s="918"/>
      <c r="Q66" s="1229">
        <v>39160</v>
      </c>
      <c r="R66" s="897" t="s">
        <v>43</v>
      </c>
      <c r="S66" s="893"/>
      <c r="T66" s="896">
        <v>39517</v>
      </c>
      <c r="U66" s="897" t="s">
        <v>43</v>
      </c>
      <c r="V66" s="931"/>
      <c r="Z66" s="848"/>
      <c r="AA66" s="848"/>
    </row>
    <row r="67" spans="2:27" ht="16.5" thickBot="1" x14ac:dyDescent="0.3">
      <c r="B67" s="1287">
        <v>44471</v>
      </c>
      <c r="C67" s="1282">
        <v>0.60416666666666663</v>
      </c>
      <c r="D67" s="1282">
        <v>0.75</v>
      </c>
      <c r="E67" s="1308">
        <v>0.14583333333333337</v>
      </c>
      <c r="F67" s="1169"/>
      <c r="G67" s="852"/>
      <c r="H67" s="1286"/>
      <c r="I67" s="846"/>
      <c r="J67" s="953"/>
      <c r="K67" s="932">
        <v>38463</v>
      </c>
      <c r="L67" s="917" t="s">
        <v>39</v>
      </c>
      <c r="M67" s="918"/>
      <c r="N67" s="916">
        <v>38832</v>
      </c>
      <c r="O67" s="921" t="s">
        <v>39</v>
      </c>
      <c r="P67" s="918"/>
      <c r="Q67" s="1229">
        <v>39202</v>
      </c>
      <c r="R67" s="897" t="s">
        <v>40</v>
      </c>
      <c r="S67" s="893"/>
      <c r="T67" s="896">
        <v>39554</v>
      </c>
      <c r="U67" s="897" t="s">
        <v>43</v>
      </c>
      <c r="V67" s="931"/>
      <c r="Z67" s="848"/>
      <c r="AA67" s="848"/>
    </row>
    <row r="68" spans="2:27" ht="16.5" thickBot="1" x14ac:dyDescent="0.3">
      <c r="B68" s="1287">
        <v>44472</v>
      </c>
      <c r="C68" s="1282">
        <v>0.58333333333333337</v>
      </c>
      <c r="D68" s="1282">
        <v>0.75</v>
      </c>
      <c r="E68" s="1308">
        <v>0.16666666666666663</v>
      </c>
      <c r="G68" s="852"/>
      <c r="H68" s="852"/>
      <c r="I68" s="846"/>
      <c r="J68" s="953"/>
      <c r="K68" s="895">
        <v>38484</v>
      </c>
      <c r="L68" s="897" t="s">
        <v>39</v>
      </c>
      <c r="M68" s="893"/>
      <c r="N68" s="896">
        <v>38867</v>
      </c>
      <c r="O68" s="919" t="s">
        <v>40</v>
      </c>
      <c r="P68" s="893"/>
      <c r="Q68" s="1229">
        <v>39232</v>
      </c>
      <c r="R68" s="897" t="s">
        <v>39</v>
      </c>
      <c r="S68" s="893"/>
      <c r="T68" s="896">
        <v>39595</v>
      </c>
      <c r="U68" s="897" t="s">
        <v>39</v>
      </c>
      <c r="V68" s="931"/>
    </row>
    <row r="69" spans="2:27" ht="15.75" thickBot="1" x14ac:dyDescent="0.3">
      <c r="B69" s="1287">
        <v>44473</v>
      </c>
      <c r="C69" s="1282">
        <v>0.60416666666666663</v>
      </c>
      <c r="D69" s="1282">
        <v>0.6875</v>
      </c>
      <c r="E69" s="1308">
        <v>8.333333333333337E-2</v>
      </c>
      <c r="G69" s="762"/>
      <c r="J69" s="953"/>
      <c r="K69" s="895">
        <v>38518</v>
      </c>
      <c r="L69" s="897" t="s">
        <v>39</v>
      </c>
      <c r="M69" s="893"/>
      <c r="N69" s="896">
        <v>38890</v>
      </c>
      <c r="O69" s="919" t="s">
        <v>39</v>
      </c>
      <c r="P69" s="893"/>
      <c r="Q69" s="1229">
        <v>39252</v>
      </c>
      <c r="R69" s="897" t="s">
        <v>42</v>
      </c>
      <c r="S69" s="893"/>
      <c r="T69" s="896">
        <v>39608</v>
      </c>
      <c r="U69" s="897" t="s">
        <v>39</v>
      </c>
      <c r="V69" s="931"/>
    </row>
    <row r="70" spans="2:27" ht="15.75" thickBot="1" x14ac:dyDescent="0.3">
      <c r="B70" s="1290">
        <v>44474</v>
      </c>
      <c r="C70" s="1207">
        <v>0.58333333333333337</v>
      </c>
      <c r="D70" s="1207">
        <v>0.71875</v>
      </c>
      <c r="E70" s="1310">
        <v>0.13541666666666663</v>
      </c>
      <c r="F70" s="1094" t="s">
        <v>42</v>
      </c>
      <c r="G70" s="762"/>
      <c r="J70" s="953"/>
      <c r="K70" s="895">
        <v>38560</v>
      </c>
      <c r="L70" s="897" t="s">
        <v>39</v>
      </c>
      <c r="M70" s="893"/>
      <c r="N70" s="896">
        <v>38929</v>
      </c>
      <c r="O70" s="919" t="s">
        <v>42</v>
      </c>
      <c r="P70" s="893"/>
      <c r="Q70" s="1229">
        <v>39282</v>
      </c>
      <c r="R70" s="897" t="s">
        <v>39</v>
      </c>
      <c r="S70" s="893"/>
      <c r="T70" s="896">
        <v>39650</v>
      </c>
      <c r="U70" s="897" t="s">
        <v>39</v>
      </c>
      <c r="V70" s="931"/>
    </row>
    <row r="71" spans="2:27" ht="15.75" thickBot="1" x14ac:dyDescent="0.3">
      <c r="B71" s="1223" t="s">
        <v>9</v>
      </c>
      <c r="C71" s="1224">
        <f>COUNT(B67:B70)</f>
        <v>4</v>
      </c>
      <c r="D71" s="1225" t="s">
        <v>25</v>
      </c>
      <c r="E71" s="1305">
        <f>SUM(E67:E70)</f>
        <v>0.53125</v>
      </c>
      <c r="G71" s="762"/>
      <c r="J71" s="953"/>
      <c r="K71" s="895">
        <v>38579</v>
      </c>
      <c r="L71" s="897" t="s">
        <v>42</v>
      </c>
      <c r="M71" s="893"/>
      <c r="N71" s="896">
        <v>38931</v>
      </c>
      <c r="O71" s="919" t="s">
        <v>39</v>
      </c>
      <c r="P71" s="893"/>
      <c r="Q71" s="1229">
        <v>39303</v>
      </c>
      <c r="R71" s="936" t="s">
        <v>42</v>
      </c>
      <c r="S71" s="893"/>
      <c r="T71" s="896">
        <v>39666</v>
      </c>
      <c r="U71" s="897" t="s">
        <v>39</v>
      </c>
      <c r="V71" s="931"/>
    </row>
    <row r="72" spans="2:27" ht="15" x14ac:dyDescent="0.25">
      <c r="B72" s="1234"/>
      <c r="C72" s="1235"/>
      <c r="D72" s="1236"/>
      <c r="E72" s="1133"/>
      <c r="G72" s="762"/>
      <c r="J72" s="953"/>
      <c r="K72" s="895">
        <v>38980</v>
      </c>
      <c r="L72" s="897" t="s">
        <v>39</v>
      </c>
      <c r="M72" s="893"/>
      <c r="N72" s="896">
        <v>38979</v>
      </c>
      <c r="O72" s="919" t="s">
        <v>39</v>
      </c>
      <c r="P72" s="893"/>
      <c r="Q72" s="1229">
        <v>39335</v>
      </c>
      <c r="R72" s="897" t="s">
        <v>42</v>
      </c>
      <c r="S72" s="893"/>
      <c r="T72" s="896">
        <v>39699</v>
      </c>
      <c r="U72" s="897" t="s">
        <v>39</v>
      </c>
      <c r="V72" s="931"/>
    </row>
    <row r="73" spans="2:27" ht="15.75" thickBot="1" x14ac:dyDescent="0.3">
      <c r="B73" s="1136"/>
      <c r="C73" s="1142"/>
      <c r="D73" s="1293"/>
      <c r="E73" s="1133"/>
      <c r="F73" s="1169"/>
      <c r="G73" s="762"/>
      <c r="J73" s="953"/>
      <c r="K73" s="895">
        <v>38630</v>
      </c>
      <c r="L73" s="897" t="s">
        <v>51</v>
      </c>
      <c r="M73" s="893"/>
      <c r="N73" s="896">
        <v>38995</v>
      </c>
      <c r="O73" s="919" t="s">
        <v>39</v>
      </c>
      <c r="P73" s="893"/>
      <c r="Q73" s="1229">
        <v>39363</v>
      </c>
      <c r="R73" s="897" t="s">
        <v>39</v>
      </c>
      <c r="S73" s="893"/>
      <c r="T73" s="896">
        <v>39751</v>
      </c>
      <c r="U73" s="897" t="s">
        <v>43</v>
      </c>
      <c r="V73" s="931"/>
    </row>
    <row r="74" spans="2:27" ht="15.75" thickBot="1" x14ac:dyDescent="0.3">
      <c r="B74" s="1329">
        <v>44505</v>
      </c>
      <c r="C74" s="1282">
        <v>0.25</v>
      </c>
      <c r="D74" s="1282">
        <v>0.375</v>
      </c>
      <c r="E74" s="1308">
        <v>0.125</v>
      </c>
      <c r="F74" s="1169"/>
      <c r="G74" s="762"/>
      <c r="J74" s="954"/>
      <c r="K74" s="895">
        <v>38674</v>
      </c>
      <c r="L74" s="897" t="s">
        <v>43</v>
      </c>
      <c r="M74" s="893"/>
      <c r="N74" s="896">
        <v>39042</v>
      </c>
      <c r="O74" s="919" t="s">
        <v>40</v>
      </c>
      <c r="P74" s="893"/>
      <c r="Q74" s="1229">
        <v>39394</v>
      </c>
      <c r="R74" s="897" t="s">
        <v>43</v>
      </c>
      <c r="S74" s="893"/>
      <c r="T74" s="896">
        <v>39776</v>
      </c>
      <c r="U74" s="897" t="s">
        <v>43</v>
      </c>
      <c r="V74" s="931"/>
    </row>
    <row r="75" spans="2:27" ht="15.75" thickBot="1" x14ac:dyDescent="0.3">
      <c r="B75" s="1330">
        <v>44516</v>
      </c>
      <c r="C75" s="1282">
        <v>0.25</v>
      </c>
      <c r="D75" s="1282">
        <v>0.33333333333333331</v>
      </c>
      <c r="E75" s="1308">
        <v>8.3333333333333315E-2</v>
      </c>
      <c r="F75" s="1169"/>
      <c r="G75" s="762"/>
      <c r="K75" s="900">
        <v>38708</v>
      </c>
      <c r="L75" s="937" t="s">
        <v>43</v>
      </c>
      <c r="M75" s="923"/>
      <c r="N75" s="903">
        <v>39424</v>
      </c>
      <c r="O75" s="924" t="s">
        <v>38</v>
      </c>
      <c r="P75" s="923"/>
      <c r="Q75" s="1230">
        <v>39434</v>
      </c>
      <c r="R75" s="901" t="s">
        <v>43</v>
      </c>
      <c r="S75" s="902"/>
      <c r="T75" s="903">
        <v>39785</v>
      </c>
      <c r="U75" s="901" t="s">
        <v>43</v>
      </c>
      <c r="V75" s="940"/>
      <c r="W75" s="767"/>
      <c r="Y75" s="861"/>
    </row>
    <row r="76" spans="2:27" ht="15.75" thickBot="1" x14ac:dyDescent="0.3">
      <c r="B76" s="1329">
        <v>44523</v>
      </c>
      <c r="C76" s="1282">
        <v>0.29166666666666669</v>
      </c>
      <c r="D76" s="1282">
        <v>0.35416666666666669</v>
      </c>
      <c r="E76" s="1308">
        <v>6.25E-2</v>
      </c>
      <c r="G76" s="762"/>
      <c r="J76" s="951"/>
      <c r="K76" s="926"/>
      <c r="L76" s="926"/>
      <c r="M76" s="926"/>
      <c r="N76" s="926"/>
      <c r="O76" s="926"/>
      <c r="P76" s="926"/>
      <c r="Q76" s="926"/>
      <c r="R76" s="926"/>
      <c r="S76" s="926"/>
      <c r="T76" s="926"/>
      <c r="U76" s="926"/>
      <c r="V76" s="926"/>
      <c r="W76" s="767"/>
      <c r="X76" s="767"/>
      <c r="Y76" s="864"/>
    </row>
    <row r="77" spans="2:27" ht="15.75" thickBot="1" x14ac:dyDescent="0.3">
      <c r="B77" s="1330">
        <v>44524</v>
      </c>
      <c r="C77" s="1282">
        <v>0.25</v>
      </c>
      <c r="D77" s="1282">
        <v>0.33333333333333331</v>
      </c>
      <c r="E77" s="1308">
        <v>8.3333333333333315E-2</v>
      </c>
      <c r="F77" s="1169"/>
      <c r="G77" s="762"/>
      <c r="J77" s="951"/>
      <c r="K77" s="1347">
        <v>2001</v>
      </c>
      <c r="L77" s="1344"/>
      <c r="M77" s="884"/>
      <c r="N77" s="1343">
        <v>2002</v>
      </c>
      <c r="O77" s="1344"/>
      <c r="P77" s="941"/>
      <c r="Q77" s="1343">
        <v>2003</v>
      </c>
      <c r="R77" s="1344"/>
      <c r="S77" s="884"/>
      <c r="T77" s="1345">
        <v>2004</v>
      </c>
      <c r="U77" s="1346"/>
      <c r="V77" s="911"/>
      <c r="W77" s="767"/>
      <c r="X77" s="767"/>
      <c r="Y77" s="864"/>
    </row>
    <row r="78" spans="2:27" ht="15.75" thickBot="1" x14ac:dyDescent="0.3">
      <c r="B78" s="1331">
        <v>44530</v>
      </c>
      <c r="C78" s="1207">
        <v>0.25</v>
      </c>
      <c r="D78" s="1207">
        <v>0.33333333333333331</v>
      </c>
      <c r="E78" s="1310">
        <v>8.3333333333333315E-2</v>
      </c>
      <c r="F78" s="1094" t="s">
        <v>43</v>
      </c>
      <c r="G78" s="762"/>
      <c r="J78" s="951"/>
      <c r="K78" s="886" t="s">
        <v>48</v>
      </c>
      <c r="L78" s="887" t="s">
        <v>49</v>
      </c>
      <c r="M78" s="888"/>
      <c r="N78" s="889" t="s">
        <v>48</v>
      </c>
      <c r="O78" s="887" t="s">
        <v>49</v>
      </c>
      <c r="P78" s="888"/>
      <c r="Q78" s="889" t="s">
        <v>48</v>
      </c>
      <c r="R78" s="887" t="s">
        <v>49</v>
      </c>
      <c r="S78" s="888"/>
      <c r="T78" s="889" t="s">
        <v>48</v>
      </c>
      <c r="U78" s="887" t="s">
        <v>49</v>
      </c>
      <c r="V78" s="890"/>
      <c r="W78" s="767"/>
      <c r="X78" s="767"/>
      <c r="Y78" s="864"/>
    </row>
    <row r="79" spans="2:27" ht="15.75" thickBot="1" x14ac:dyDescent="0.3">
      <c r="B79" s="1330"/>
      <c r="C79" s="1282"/>
      <c r="D79" s="1282"/>
      <c r="E79" s="1308"/>
      <c r="G79" s="762"/>
      <c r="J79" s="949"/>
      <c r="K79" s="891">
        <v>36894</v>
      </c>
      <c r="L79" s="892" t="s">
        <v>43</v>
      </c>
      <c r="M79" s="893"/>
      <c r="N79" s="894">
        <v>37264</v>
      </c>
      <c r="O79" s="892" t="s">
        <v>43</v>
      </c>
      <c r="P79" s="893"/>
      <c r="Q79" s="894">
        <v>37645</v>
      </c>
      <c r="R79" s="892" t="s">
        <v>43</v>
      </c>
      <c r="S79" s="893"/>
      <c r="T79" s="894">
        <v>38012</v>
      </c>
      <c r="U79" s="892" t="s">
        <v>50</v>
      </c>
      <c r="V79" s="931"/>
      <c r="W79" s="767"/>
      <c r="X79" s="767"/>
      <c r="Y79" s="864"/>
    </row>
    <row r="80" spans="2:27" ht="15.75" thickBot="1" x14ac:dyDescent="0.3">
      <c r="B80" s="1223" t="s">
        <v>108</v>
      </c>
      <c r="C80" s="1224">
        <f>COUNT(B74:B79)</f>
        <v>5</v>
      </c>
      <c r="D80" s="1225" t="s">
        <v>25</v>
      </c>
      <c r="E80" s="1305">
        <f>SUM(E74:E79)</f>
        <v>0.43749999999999994</v>
      </c>
      <c r="G80" s="762"/>
      <c r="K80" s="895">
        <v>36944</v>
      </c>
      <c r="L80" s="897" t="s">
        <v>43</v>
      </c>
      <c r="M80" s="893"/>
      <c r="N80" s="896">
        <v>37292</v>
      </c>
      <c r="O80" s="897" t="s">
        <v>43</v>
      </c>
      <c r="P80" s="893"/>
      <c r="Q80" s="896">
        <v>37665</v>
      </c>
      <c r="R80" s="897" t="s">
        <v>43</v>
      </c>
      <c r="S80" s="893"/>
      <c r="T80" s="916">
        <v>38019</v>
      </c>
      <c r="U80" s="917" t="s">
        <v>43</v>
      </c>
      <c r="V80" s="942"/>
      <c r="W80" s="767"/>
      <c r="X80" s="767"/>
      <c r="Y80" s="864"/>
    </row>
    <row r="81" spans="2:27" ht="15.75" thickBot="1" x14ac:dyDescent="0.3">
      <c r="B81" s="1269"/>
      <c r="C81" s="1318"/>
      <c r="D81" s="1324"/>
      <c r="E81" s="1325"/>
      <c r="G81" s="762"/>
      <c r="K81" s="895">
        <v>36953</v>
      </c>
      <c r="L81" s="897" t="s">
        <v>43</v>
      </c>
      <c r="M81" s="893"/>
      <c r="N81" s="896">
        <v>37316</v>
      </c>
      <c r="O81" s="897" t="s">
        <v>43</v>
      </c>
      <c r="P81" s="893"/>
      <c r="Q81" s="896">
        <v>37684</v>
      </c>
      <c r="R81" s="897" t="s">
        <v>43</v>
      </c>
      <c r="S81" s="893"/>
      <c r="T81" s="916">
        <v>38069</v>
      </c>
      <c r="U81" s="917" t="s">
        <v>38</v>
      </c>
      <c r="V81" s="942"/>
      <c r="X81" s="767"/>
      <c r="Y81" s="864"/>
    </row>
    <row r="82" spans="2:27" ht="15.75" thickBot="1" x14ac:dyDescent="0.3">
      <c r="B82" s="1255">
        <v>44531</v>
      </c>
      <c r="C82" s="1256">
        <v>0.25</v>
      </c>
      <c r="D82" s="1256">
        <v>0.33333333333333331</v>
      </c>
      <c r="E82" s="1308">
        <v>8.3333333333333315E-2</v>
      </c>
      <c r="F82" s="1169"/>
      <c r="G82" s="762"/>
      <c r="K82" s="895">
        <v>36991</v>
      </c>
      <c r="L82" s="897" t="s">
        <v>39</v>
      </c>
      <c r="M82" s="893"/>
      <c r="N82" s="896">
        <v>37364</v>
      </c>
      <c r="O82" s="897" t="s">
        <v>39</v>
      </c>
      <c r="P82" s="893"/>
      <c r="Q82" s="896">
        <v>37712</v>
      </c>
      <c r="R82" s="897" t="s">
        <v>38</v>
      </c>
      <c r="S82" s="893"/>
      <c r="T82" s="916">
        <v>38100</v>
      </c>
      <c r="U82" s="917" t="s">
        <v>39</v>
      </c>
      <c r="V82" s="942"/>
      <c r="X82" s="767"/>
      <c r="Y82" s="864"/>
    </row>
    <row r="83" spans="2:27" s="1322" customFormat="1" ht="15.75" thickBot="1" x14ac:dyDescent="0.3">
      <c r="B83" s="1186">
        <v>44539</v>
      </c>
      <c r="C83" s="1187">
        <v>0.25</v>
      </c>
      <c r="D83" s="1187">
        <v>0.34375</v>
      </c>
      <c r="E83" s="1308">
        <v>9.375E-2</v>
      </c>
      <c r="F83" s="1269"/>
      <c r="J83" s="1326"/>
      <c r="K83" s="895">
        <v>37033</v>
      </c>
      <c r="L83" s="897" t="s">
        <v>39</v>
      </c>
      <c r="M83" s="893"/>
      <c r="N83" s="896">
        <v>37385</v>
      </c>
      <c r="O83" s="897" t="s">
        <v>42</v>
      </c>
      <c r="P83" s="893"/>
      <c r="Q83" s="896">
        <v>37750</v>
      </c>
      <c r="R83" s="897" t="s">
        <v>39</v>
      </c>
      <c r="S83" s="893"/>
      <c r="T83" s="896">
        <v>38133</v>
      </c>
      <c r="U83" s="897" t="s">
        <v>39</v>
      </c>
      <c r="V83" s="931"/>
      <c r="X83" s="1327"/>
      <c r="Y83" s="1328"/>
    </row>
    <row r="84" spans="2:27" ht="15.75" thickBot="1" x14ac:dyDescent="0.3">
      <c r="B84" s="1290">
        <v>44543</v>
      </c>
      <c r="C84" s="1207">
        <v>0.25</v>
      </c>
      <c r="D84" s="1207">
        <v>0.35416666666666669</v>
      </c>
      <c r="E84" s="1310">
        <v>0.10416666666666669</v>
      </c>
      <c r="F84" s="1094" t="s">
        <v>43</v>
      </c>
      <c r="G84" s="762"/>
      <c r="K84" s="895">
        <v>37144</v>
      </c>
      <c r="L84" s="897" t="s">
        <v>42</v>
      </c>
      <c r="M84" s="893"/>
      <c r="N84" s="896">
        <v>37503</v>
      </c>
      <c r="O84" s="897" t="s">
        <v>39</v>
      </c>
      <c r="P84" s="893"/>
      <c r="Q84" s="896">
        <v>37867</v>
      </c>
      <c r="R84" s="897" t="s">
        <v>39</v>
      </c>
      <c r="S84" s="893"/>
      <c r="T84" s="896">
        <v>38239</v>
      </c>
      <c r="U84" s="897" t="s">
        <v>52</v>
      </c>
      <c r="V84" s="931"/>
    </row>
    <row r="85" spans="2:27" ht="15.75" thickBot="1" x14ac:dyDescent="0.3">
      <c r="B85" s="1129"/>
      <c r="C85" s="1165"/>
      <c r="D85" s="1165"/>
      <c r="E85" s="1308"/>
      <c r="F85" s="1113"/>
      <c r="G85" s="762"/>
      <c r="K85" s="895">
        <v>37193</v>
      </c>
      <c r="L85" s="897" t="s">
        <v>38</v>
      </c>
      <c r="M85" s="893"/>
      <c r="N85" s="896">
        <v>37532</v>
      </c>
      <c r="O85" s="897" t="s">
        <v>42</v>
      </c>
      <c r="P85" s="893"/>
      <c r="Q85" s="896">
        <v>37907</v>
      </c>
      <c r="R85" s="897" t="s">
        <v>42</v>
      </c>
      <c r="S85" s="893"/>
      <c r="T85" s="896">
        <v>38264</v>
      </c>
      <c r="U85" s="897" t="s">
        <v>52</v>
      </c>
      <c r="V85" s="931"/>
    </row>
    <row r="86" spans="2:27" ht="15.75" thickBot="1" x14ac:dyDescent="0.3">
      <c r="B86" s="1099" t="s">
        <v>11</v>
      </c>
      <c r="C86" s="1224">
        <f>COUNT(B81:B85)</f>
        <v>3</v>
      </c>
      <c r="D86" s="1315" t="s">
        <v>107</v>
      </c>
      <c r="E86" s="1323">
        <f>SUM(E82:E85)</f>
        <v>0.28125</v>
      </c>
      <c r="G86" s="850"/>
      <c r="K86" s="895"/>
      <c r="L86" s="897"/>
      <c r="M86" s="893"/>
      <c r="N86" s="896"/>
      <c r="O86" s="897"/>
      <c r="P86" s="893"/>
      <c r="Q86" s="896"/>
      <c r="R86" s="897"/>
      <c r="S86" s="893"/>
      <c r="T86" s="896"/>
      <c r="U86" s="897"/>
      <c r="V86" s="931"/>
    </row>
    <row r="87" spans="2:27" ht="15.75" thickBot="1" x14ac:dyDescent="0.3">
      <c r="B87" s="1136"/>
      <c r="C87" s="1142"/>
      <c r="D87" s="1143"/>
      <c r="E87" s="1133"/>
      <c r="F87" s="1113"/>
      <c r="G87" s="852"/>
      <c r="K87" s="895"/>
      <c r="L87" s="897"/>
      <c r="M87" s="893"/>
      <c r="N87" s="896"/>
      <c r="O87" s="897"/>
      <c r="P87" s="893"/>
      <c r="Q87" s="896"/>
      <c r="R87" s="897"/>
      <c r="S87" s="893"/>
      <c r="T87" s="896"/>
      <c r="U87" s="897"/>
      <c r="V87" s="931"/>
    </row>
    <row r="88" spans="2:27" ht="15" x14ac:dyDescent="0.25">
      <c r="B88" s="1144" t="s">
        <v>12</v>
      </c>
      <c r="C88" s="1145">
        <f>C78+C71+C65+C60+C39+C31+C23+C18+C13+C7+C86+C52+C80</f>
        <v>48.25</v>
      </c>
      <c r="D88" s="1146" t="s">
        <v>25</v>
      </c>
      <c r="E88" s="1332">
        <f>I15</f>
        <v>120</v>
      </c>
      <c r="F88" s="1168"/>
      <c r="G88" s="850"/>
      <c r="K88" s="895">
        <v>37208</v>
      </c>
      <c r="L88" s="897" t="s">
        <v>43</v>
      </c>
      <c r="M88" s="893"/>
      <c r="N88" s="896"/>
      <c r="O88" s="897"/>
      <c r="P88" s="893"/>
      <c r="Q88" s="896">
        <v>37930</v>
      </c>
      <c r="R88" s="897" t="s">
        <v>53</v>
      </c>
      <c r="S88" s="893"/>
      <c r="T88" s="896">
        <v>38306</v>
      </c>
      <c r="U88" s="897" t="s">
        <v>54</v>
      </c>
      <c r="V88" s="931"/>
    </row>
    <row r="89" spans="2:27" ht="30.75" thickBot="1" x14ac:dyDescent="0.3">
      <c r="B89" s="1149" t="s">
        <v>17</v>
      </c>
      <c r="C89" s="1150">
        <f>C88/12</f>
        <v>4.020833333333333</v>
      </c>
      <c r="D89" s="1151" t="s">
        <v>25</v>
      </c>
      <c r="E89" s="1333">
        <f>E88/12</f>
        <v>10</v>
      </c>
      <c r="F89" s="1172"/>
      <c r="G89" s="762"/>
      <c r="K89" s="900">
        <v>37252</v>
      </c>
      <c r="L89" s="901" t="s">
        <v>55</v>
      </c>
      <c r="M89" s="902"/>
      <c r="N89" s="903">
        <v>37594</v>
      </c>
      <c r="O89" s="901" t="s">
        <v>38</v>
      </c>
      <c r="P89" s="902"/>
      <c r="Q89" s="903">
        <v>37963</v>
      </c>
      <c r="R89" s="901" t="s">
        <v>43</v>
      </c>
      <c r="S89" s="902"/>
      <c r="T89" s="903">
        <v>38341</v>
      </c>
      <c r="U89" s="937" t="s">
        <v>54</v>
      </c>
      <c r="V89" s="943"/>
    </row>
    <row r="90" spans="2:27" ht="15" x14ac:dyDescent="0.25">
      <c r="E90" s="1268"/>
      <c r="F90" s="1154"/>
      <c r="G90" s="762"/>
      <c r="K90" s="944"/>
      <c r="L90" s="945"/>
      <c r="M90" s="946"/>
      <c r="N90" s="947"/>
      <c r="O90" s="945"/>
      <c r="P90" s="946"/>
      <c r="Q90" s="947"/>
      <c r="R90" s="945"/>
      <c r="S90" s="946"/>
      <c r="T90" s="947"/>
      <c r="U90" s="948"/>
      <c r="V90" s="948"/>
    </row>
    <row r="91" spans="2:27" x14ac:dyDescent="0.2">
      <c r="E91" s="1268"/>
      <c r="G91" s="762"/>
      <c r="K91" s="926"/>
      <c r="V91" s="926"/>
    </row>
    <row r="92" spans="2:27" x14ac:dyDescent="0.2">
      <c r="E92" s="1268"/>
      <c r="K92" s="926"/>
      <c r="V92" s="926"/>
    </row>
    <row r="93" spans="2:27" ht="15" x14ac:dyDescent="0.25">
      <c r="K93" s="950"/>
      <c r="V93" s="926"/>
      <c r="Z93" s="875"/>
      <c r="AA93" s="875"/>
    </row>
    <row r="94" spans="2:27" ht="15" x14ac:dyDescent="0.25">
      <c r="K94" s="926"/>
      <c r="L94" s="951"/>
      <c r="M94" s="952"/>
      <c r="N94" s="926"/>
      <c r="O94" s="926"/>
      <c r="P94" s="949"/>
      <c r="Q94" s="926"/>
      <c r="R94" s="926"/>
      <c r="S94" s="926"/>
      <c r="T94" s="926"/>
      <c r="U94" s="926"/>
      <c r="V94" s="926"/>
      <c r="Z94" s="875"/>
      <c r="AA94" s="875"/>
    </row>
    <row r="95" spans="2:27" ht="15" x14ac:dyDescent="0.25">
      <c r="K95" s="926"/>
      <c r="L95" s="951"/>
      <c r="M95" s="952"/>
      <c r="N95" s="926"/>
      <c r="O95" s="926"/>
      <c r="P95" s="949"/>
      <c r="Q95" s="926"/>
      <c r="R95" s="926"/>
      <c r="S95" s="926"/>
      <c r="T95" s="926"/>
      <c r="U95" s="926"/>
      <c r="V95" s="926"/>
      <c r="Z95" s="875"/>
      <c r="AA95" s="875"/>
    </row>
    <row r="96" spans="2:27" ht="15.75" x14ac:dyDescent="0.25">
      <c r="M96" s="853"/>
      <c r="N96" s="854"/>
      <c r="O96" s="855"/>
      <c r="P96" s="850"/>
      <c r="Q96" s="850"/>
      <c r="Z96" s="875"/>
      <c r="AA96" s="875"/>
    </row>
    <row r="97" spans="5:27" ht="15.75" x14ac:dyDescent="0.25">
      <c r="J97" s="762"/>
      <c r="M97" s="853"/>
      <c r="N97" s="854"/>
      <c r="O97" s="855"/>
      <c r="P97" s="850"/>
      <c r="Q97" s="850"/>
      <c r="Z97" s="875"/>
      <c r="AA97" s="875"/>
    </row>
    <row r="98" spans="5:27" ht="15.75" x14ac:dyDescent="0.25">
      <c r="J98" s="762"/>
      <c r="K98" s="1322"/>
      <c r="L98" s="1322"/>
      <c r="M98" s="1319"/>
      <c r="N98" s="1320"/>
      <c r="O98" s="1321"/>
      <c r="P98" s="1322"/>
      <c r="Q98" s="1322"/>
      <c r="R98" s="1322"/>
      <c r="S98" s="1322"/>
      <c r="T98" s="1322"/>
      <c r="U98" s="1322"/>
      <c r="V98" s="1322"/>
      <c r="Z98" s="875"/>
      <c r="AA98" s="875"/>
    </row>
    <row r="99" spans="5:27" ht="15.75" x14ac:dyDescent="0.25">
      <c r="J99" s="762"/>
      <c r="K99" s="854"/>
      <c r="L99" s="853"/>
      <c r="M99" s="854"/>
      <c r="N99" s="850"/>
      <c r="O99" s="855"/>
      <c r="P99" s="850"/>
    </row>
    <row r="100" spans="5:27" ht="15.75" x14ac:dyDescent="0.25">
      <c r="J100" s="762"/>
      <c r="K100" s="850"/>
      <c r="L100" s="856"/>
      <c r="M100" s="854"/>
      <c r="N100" s="853"/>
      <c r="O100" s="854"/>
      <c r="P100" s="850"/>
      <c r="Q100" s="855"/>
      <c r="R100" s="850"/>
    </row>
    <row r="101" spans="5:27" ht="15.75" x14ac:dyDescent="0.25">
      <c r="K101" s="850"/>
      <c r="L101" s="856"/>
      <c r="M101" s="854"/>
      <c r="N101" s="853"/>
      <c r="O101" s="854"/>
      <c r="P101" s="850"/>
      <c r="Q101" s="855"/>
      <c r="R101" s="850"/>
    </row>
    <row r="102" spans="5:27" ht="15.75" x14ac:dyDescent="0.25">
      <c r="K102" s="850"/>
      <c r="L102" s="856"/>
      <c r="M102" s="854"/>
      <c r="N102" s="853"/>
      <c r="O102" s="854"/>
      <c r="P102" s="850"/>
      <c r="Q102" s="850"/>
    </row>
    <row r="103" spans="5:27" ht="15.75" x14ac:dyDescent="0.25">
      <c r="E103" s="762"/>
      <c r="K103" s="850"/>
      <c r="L103" s="856"/>
      <c r="M103" s="854"/>
      <c r="N103" s="853"/>
      <c r="O103" s="854"/>
      <c r="P103" s="850"/>
      <c r="Q103" s="850"/>
    </row>
    <row r="104" spans="5:27" ht="15.75" x14ac:dyDescent="0.25">
      <c r="E104" s="762"/>
      <c r="K104" s="850"/>
      <c r="L104" s="856"/>
      <c r="M104" s="854"/>
      <c r="N104" s="853"/>
      <c r="O104" s="854"/>
      <c r="P104" s="850"/>
      <c r="V104" s="861"/>
    </row>
    <row r="105" spans="5:27" ht="15.75" x14ac:dyDescent="0.25">
      <c r="E105" s="762"/>
      <c r="K105" s="850"/>
      <c r="L105" s="850"/>
      <c r="M105" s="850"/>
      <c r="N105" s="850"/>
      <c r="O105" s="850"/>
      <c r="P105" s="863"/>
      <c r="V105" s="861"/>
    </row>
    <row r="106" spans="5:27" x14ac:dyDescent="0.2">
      <c r="E106" s="762"/>
      <c r="V106" s="861"/>
    </row>
    <row r="107" spans="5:27" x14ac:dyDescent="0.2">
      <c r="E107" s="762"/>
      <c r="V107" s="861"/>
    </row>
    <row r="108" spans="5:27" x14ac:dyDescent="0.2">
      <c r="E108" s="762"/>
      <c r="V108" s="861"/>
    </row>
    <row r="109" spans="5:27" x14ac:dyDescent="0.2">
      <c r="V109" s="861"/>
    </row>
    <row r="110" spans="5:27" x14ac:dyDescent="0.2">
      <c r="V110" s="861"/>
    </row>
    <row r="111" spans="5:27" x14ac:dyDescent="0.2">
      <c r="E111" s="762"/>
      <c r="V111" s="861"/>
    </row>
    <row r="112" spans="5:27" x14ac:dyDescent="0.2">
      <c r="E112" s="762"/>
      <c r="G112" s="762"/>
    </row>
    <row r="113" spans="5:22" ht="15.75" x14ac:dyDescent="0.25">
      <c r="E113" s="762"/>
      <c r="G113" s="762"/>
      <c r="J113" s="762"/>
      <c r="V113" s="856"/>
    </row>
    <row r="114" spans="5:22" x14ac:dyDescent="0.2">
      <c r="G114" s="762"/>
      <c r="J114" s="762"/>
    </row>
    <row r="115" spans="5:22" x14ac:dyDescent="0.2">
      <c r="J115" s="762"/>
    </row>
    <row r="120" spans="5:22" x14ac:dyDescent="0.2">
      <c r="K120" s="859"/>
      <c r="L120" s="850"/>
    </row>
    <row r="121" spans="5:22" x14ac:dyDescent="0.2">
      <c r="K121" s="859"/>
      <c r="L121" s="850"/>
    </row>
    <row r="122" spans="5:22" x14ac:dyDescent="0.2">
      <c r="K122" s="859"/>
      <c r="L122" s="850"/>
    </row>
    <row r="123" spans="5:22" x14ac:dyDescent="0.2">
      <c r="K123" s="859"/>
      <c r="L123" s="850"/>
    </row>
    <row r="124" spans="5:22" x14ac:dyDescent="0.2">
      <c r="K124" s="850"/>
      <c r="L124" s="851"/>
      <c r="M124" s="842"/>
      <c r="N124" s="842"/>
      <c r="O124" s="859"/>
      <c r="P124" s="850"/>
    </row>
    <row r="125" spans="5:22" x14ac:dyDescent="0.2">
      <c r="K125" s="842"/>
      <c r="L125" s="848"/>
      <c r="M125" s="842"/>
      <c r="N125" s="842"/>
      <c r="O125" s="842"/>
      <c r="P125" s="842"/>
    </row>
    <row r="126" spans="5:22" x14ac:dyDescent="0.2">
      <c r="K126" s="842"/>
      <c r="L126" s="848"/>
      <c r="M126" s="842"/>
      <c r="N126" s="842"/>
      <c r="O126" s="842"/>
      <c r="P126" s="842"/>
    </row>
    <row r="127" spans="5:22" x14ac:dyDescent="0.2">
      <c r="K127" s="842"/>
      <c r="L127" s="848"/>
      <c r="M127" s="842"/>
      <c r="N127" s="842"/>
      <c r="O127" s="842"/>
      <c r="P127" s="842"/>
    </row>
    <row r="128" spans="5:22" x14ac:dyDescent="0.2">
      <c r="K128" s="842"/>
      <c r="L128" s="848"/>
      <c r="M128" s="842"/>
      <c r="N128" s="842"/>
      <c r="O128" s="842"/>
      <c r="P128" s="842"/>
    </row>
    <row r="129" spans="11:16" x14ac:dyDescent="0.2">
      <c r="K129" s="842"/>
      <c r="L129" s="848"/>
      <c r="M129" s="842"/>
      <c r="N129" s="842"/>
      <c r="O129" s="842"/>
      <c r="P129" s="842"/>
    </row>
    <row r="130" spans="11:16" x14ac:dyDescent="0.2">
      <c r="K130" s="842"/>
      <c r="L130" s="848"/>
      <c r="M130" s="842"/>
      <c r="N130" s="842"/>
      <c r="O130" s="842"/>
      <c r="P130" s="842"/>
    </row>
  </sheetData>
  <mergeCells count="35">
    <mergeCell ref="K17:L17"/>
    <mergeCell ref="N17:O17"/>
    <mergeCell ref="Q17:R17"/>
    <mergeCell ref="T17:U17"/>
    <mergeCell ref="B1:E1"/>
    <mergeCell ref="H1:I1"/>
    <mergeCell ref="K16:V16"/>
    <mergeCell ref="B2:B3"/>
    <mergeCell ref="C2:D2"/>
    <mergeCell ref="E2:E3"/>
    <mergeCell ref="K1:V1"/>
    <mergeCell ref="K2:L2"/>
    <mergeCell ref="N2:O2"/>
    <mergeCell ref="Q2:R2"/>
    <mergeCell ref="T2:U2"/>
    <mergeCell ref="K32:L32"/>
    <mergeCell ref="N32:O32"/>
    <mergeCell ref="Q32:R32"/>
    <mergeCell ref="T32:U32"/>
    <mergeCell ref="K47:L47"/>
    <mergeCell ref="N47:O47"/>
    <mergeCell ref="Q47:R47"/>
    <mergeCell ref="T47:U47"/>
    <mergeCell ref="N62:O62"/>
    <mergeCell ref="Q62:R62"/>
    <mergeCell ref="T62:U62"/>
    <mergeCell ref="K77:L77"/>
    <mergeCell ref="N77:O77"/>
    <mergeCell ref="Q77:R77"/>
    <mergeCell ref="T77:U77"/>
    <mergeCell ref="B33:B34"/>
    <mergeCell ref="C33:C34"/>
    <mergeCell ref="D33:D34"/>
    <mergeCell ref="E33:E34"/>
    <mergeCell ref="K62:L6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AI115"/>
  <sheetViews>
    <sheetView showGridLines="0" topLeftCell="A82" workbookViewId="0">
      <selection activeCell="C91" sqref="C91"/>
    </sheetView>
  </sheetViews>
  <sheetFormatPr defaultRowHeight="12.75" x14ac:dyDescent="0.2"/>
  <cols>
    <col min="1" max="1" width="3.140625" style="762" customWidth="1"/>
    <col min="2" max="2" width="14.28515625" style="762" bestFit="1" customWidth="1"/>
    <col min="3" max="4" width="11" style="762" bestFit="1" customWidth="1"/>
    <col min="5" max="5" width="11.7109375" style="1032" customWidth="1"/>
    <col min="6" max="6" width="10.85546875" style="762" customWidth="1"/>
    <col min="7" max="7" width="2.7109375" style="789" customWidth="1"/>
    <col min="8" max="9" width="13.28515625" style="762" customWidth="1"/>
    <col min="10" max="10" width="1.28515625" style="926" customWidth="1"/>
    <col min="11" max="11" width="9.5703125" style="762" bestFit="1" customWidth="1"/>
    <col min="12" max="12" width="9.140625" style="762"/>
    <col min="13" max="13" width="1.28515625" style="762" customWidth="1"/>
    <col min="14" max="15" width="9.140625" style="762"/>
    <col min="16" max="16" width="1.28515625" style="762" customWidth="1"/>
    <col min="17" max="18" width="9.140625" style="762"/>
    <col min="19" max="19" width="1.28515625" style="762" customWidth="1"/>
    <col min="20" max="21" width="9.140625" style="762"/>
    <col min="22" max="22" width="1.28515625" style="762" customWidth="1"/>
    <col min="23" max="24" width="9.140625" style="762"/>
    <col min="25" max="25" width="1.28515625" style="762" customWidth="1"/>
    <col min="26" max="26" width="9.140625" style="762"/>
    <col min="27" max="27" width="9.140625" style="762" customWidth="1"/>
    <col min="28" max="28" width="1.5703125" style="762" customWidth="1"/>
    <col min="29" max="16384" width="9.140625" style="762"/>
  </cols>
  <sheetData>
    <row r="1" spans="2:29" ht="16.5" thickBot="1" x14ac:dyDescent="0.3">
      <c r="B1" s="1360" t="s">
        <v>101</v>
      </c>
      <c r="C1" s="1361"/>
      <c r="D1" s="1361"/>
      <c r="E1" s="1362"/>
      <c r="F1" s="876"/>
      <c r="G1" s="805"/>
      <c r="H1" s="1363" t="s">
        <v>102</v>
      </c>
      <c r="I1" s="1364"/>
      <c r="J1" s="953"/>
      <c r="K1" s="1357" t="s">
        <v>59</v>
      </c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9"/>
    </row>
    <row r="2" spans="2:29" ht="16.5" thickBot="1" x14ac:dyDescent="0.3">
      <c r="B2" s="1365" t="s">
        <v>20</v>
      </c>
      <c r="C2" s="1367" t="s">
        <v>21</v>
      </c>
      <c r="D2" s="1368"/>
      <c r="E2" s="1369" t="s">
        <v>22</v>
      </c>
      <c r="F2" s="876"/>
      <c r="G2" s="805"/>
      <c r="H2" s="881" t="s">
        <v>27</v>
      </c>
      <c r="I2" s="882" t="s">
        <v>28</v>
      </c>
      <c r="J2" s="953"/>
      <c r="K2" s="1347" t="s">
        <v>93</v>
      </c>
      <c r="L2" s="1344"/>
      <c r="M2" s="884"/>
      <c r="N2" s="1343" t="s">
        <v>94</v>
      </c>
      <c r="O2" s="1344"/>
      <c r="P2" s="884"/>
      <c r="Q2" s="1343" t="s">
        <v>95</v>
      </c>
      <c r="R2" s="1344"/>
      <c r="S2" s="884"/>
      <c r="T2" s="1345">
        <v>2020</v>
      </c>
      <c r="U2" s="1346"/>
      <c r="V2" s="885"/>
    </row>
    <row r="3" spans="2:29" ht="16.5" thickBot="1" x14ac:dyDescent="0.3">
      <c r="B3" s="1366"/>
      <c r="C3" s="1026" t="s">
        <v>23</v>
      </c>
      <c r="D3" s="694" t="s">
        <v>24</v>
      </c>
      <c r="E3" s="1370"/>
      <c r="F3" s="876"/>
      <c r="G3" s="805"/>
      <c r="H3" s="883" t="s">
        <v>0</v>
      </c>
      <c r="I3" s="702">
        <v>7.5</v>
      </c>
      <c r="J3" s="953"/>
      <c r="K3" s="886" t="s">
        <v>48</v>
      </c>
      <c r="L3" s="887" t="s">
        <v>49</v>
      </c>
      <c r="M3" s="888"/>
      <c r="N3" s="889" t="s">
        <v>48</v>
      </c>
      <c r="O3" s="887" t="s">
        <v>49</v>
      </c>
      <c r="P3" s="888"/>
      <c r="Q3" s="889" t="s">
        <v>48</v>
      </c>
      <c r="R3" s="887" t="s">
        <v>49</v>
      </c>
      <c r="S3" s="888"/>
      <c r="T3" s="889" t="s">
        <v>48</v>
      </c>
      <c r="U3" s="887" t="s">
        <v>49</v>
      </c>
      <c r="V3" s="890"/>
    </row>
    <row r="4" spans="2:29" ht="15.75" x14ac:dyDescent="0.25">
      <c r="B4" s="1054">
        <v>43838</v>
      </c>
      <c r="C4" s="1055">
        <v>0.25</v>
      </c>
      <c r="D4" s="1055">
        <v>0.33333333333333331</v>
      </c>
      <c r="E4" s="1300">
        <v>8.3333333333333329E-2</v>
      </c>
      <c r="F4" s="876"/>
      <c r="G4" s="805"/>
      <c r="H4" s="908" t="s">
        <v>1</v>
      </c>
      <c r="I4" s="482">
        <v>11.5</v>
      </c>
      <c r="J4" s="953"/>
      <c r="K4" s="891">
        <v>42744</v>
      </c>
      <c r="L4" s="892" t="s">
        <v>43</v>
      </c>
      <c r="M4" s="893"/>
      <c r="N4" s="894">
        <v>43107</v>
      </c>
      <c r="O4" s="892" t="s">
        <v>43</v>
      </c>
      <c r="P4" s="893"/>
      <c r="Q4" s="894">
        <v>43487</v>
      </c>
      <c r="R4" s="892" t="s">
        <v>43</v>
      </c>
      <c r="S4" s="808"/>
      <c r="T4" s="799">
        <v>43852</v>
      </c>
      <c r="U4" s="807" t="s">
        <v>43</v>
      </c>
      <c r="V4" s="809"/>
    </row>
    <row r="5" spans="2:29" ht="15.75" x14ac:dyDescent="0.25">
      <c r="B5" s="1054">
        <v>43850</v>
      </c>
      <c r="C5" s="1055">
        <v>0.3125</v>
      </c>
      <c r="D5" s="1055">
        <v>0.375</v>
      </c>
      <c r="E5" s="1300">
        <v>6.25E-2</v>
      </c>
      <c r="F5" s="876"/>
      <c r="G5" s="805"/>
      <c r="H5" s="908" t="s">
        <v>2</v>
      </c>
      <c r="I5" s="482">
        <v>2</v>
      </c>
      <c r="J5" s="953"/>
      <c r="K5" s="895">
        <v>42776</v>
      </c>
      <c r="L5" s="892" t="s">
        <v>43</v>
      </c>
      <c r="M5" s="893"/>
      <c r="N5" s="896">
        <v>43134</v>
      </c>
      <c r="O5" s="892" t="s">
        <v>55</v>
      </c>
      <c r="P5" s="808"/>
      <c r="Q5" s="896">
        <v>43497</v>
      </c>
      <c r="R5" s="897" t="s">
        <v>43</v>
      </c>
      <c r="S5" s="808"/>
      <c r="T5" s="813">
        <f>B17</f>
        <v>43883</v>
      </c>
      <c r="U5" s="807" t="str">
        <f>F17</f>
        <v>7-8 AM</v>
      </c>
      <c r="V5" s="815"/>
    </row>
    <row r="6" spans="2:29" ht="16.5" thickBot="1" x14ac:dyDescent="0.3">
      <c r="B6" s="1054">
        <v>43851</v>
      </c>
      <c r="C6" s="1055">
        <v>0.25</v>
      </c>
      <c r="D6" s="1055">
        <v>0.33333333333333331</v>
      </c>
      <c r="E6" s="1300">
        <v>8.3333333333333315E-2</v>
      </c>
      <c r="F6" s="876"/>
      <c r="G6" s="805"/>
      <c r="H6" s="908" t="s">
        <v>3</v>
      </c>
      <c r="I6" s="482">
        <v>8</v>
      </c>
      <c r="J6" s="953"/>
      <c r="K6" s="895">
        <v>42810</v>
      </c>
      <c r="L6" s="892" t="s">
        <v>43</v>
      </c>
      <c r="M6" s="893"/>
      <c r="N6" s="896">
        <v>43174</v>
      </c>
      <c r="O6" s="897" t="s">
        <v>43</v>
      </c>
      <c r="P6" s="808"/>
      <c r="Q6" s="896">
        <v>43531</v>
      </c>
      <c r="R6" s="897" t="s">
        <v>38</v>
      </c>
      <c r="S6" s="808"/>
      <c r="T6" s="813">
        <f>B21</f>
        <v>43891</v>
      </c>
      <c r="U6" s="807" t="str">
        <f>F21</f>
        <v>7-8 AM</v>
      </c>
      <c r="V6" s="815"/>
    </row>
    <row r="7" spans="2:29" ht="16.5" thickBot="1" x14ac:dyDescent="0.3">
      <c r="B7" s="1278">
        <v>43852</v>
      </c>
      <c r="C7" s="1279">
        <v>0.25</v>
      </c>
      <c r="D7" s="1279">
        <v>0.33333333333333331</v>
      </c>
      <c r="E7" s="1301">
        <v>8.3333333333333315E-2</v>
      </c>
      <c r="F7" s="1094" t="s">
        <v>54</v>
      </c>
      <c r="G7" s="805"/>
      <c r="H7" s="908" t="s">
        <v>29</v>
      </c>
      <c r="I7" s="482">
        <v>12.95</v>
      </c>
      <c r="J7" s="953"/>
      <c r="K7" s="895">
        <v>42854</v>
      </c>
      <c r="L7" s="897" t="s">
        <v>42</v>
      </c>
      <c r="M7" s="893"/>
      <c r="N7" s="896">
        <v>43201</v>
      </c>
      <c r="O7" s="897" t="s">
        <v>43</v>
      </c>
      <c r="P7" s="808"/>
      <c r="Q7" s="896">
        <v>43558</v>
      </c>
      <c r="R7" s="897" t="s">
        <v>43</v>
      </c>
      <c r="S7" s="808"/>
      <c r="T7" s="813">
        <v>43929</v>
      </c>
      <c r="U7" s="807" t="s">
        <v>82</v>
      </c>
      <c r="V7" s="815"/>
    </row>
    <row r="8" spans="2:29" ht="16.5" thickBot="1" x14ac:dyDescent="0.3">
      <c r="B8" s="1095" t="s">
        <v>0</v>
      </c>
      <c r="C8" s="1096">
        <f>COUNT(C4:C7)</f>
        <v>4</v>
      </c>
      <c r="D8" s="1097" t="s">
        <v>25</v>
      </c>
      <c r="E8" s="1302">
        <v>0.3125</v>
      </c>
      <c r="G8" s="805"/>
      <c r="H8" s="908" t="s">
        <v>5</v>
      </c>
      <c r="I8" s="482">
        <v>22.25</v>
      </c>
      <c r="J8" s="953"/>
      <c r="K8" s="895">
        <v>42872</v>
      </c>
      <c r="L8" s="897" t="s">
        <v>40</v>
      </c>
      <c r="M8" s="893"/>
      <c r="N8" s="896">
        <v>43234</v>
      </c>
      <c r="O8" s="897" t="s">
        <v>39</v>
      </c>
      <c r="P8" s="808"/>
      <c r="Q8" s="896">
        <v>43614</v>
      </c>
      <c r="R8" s="897" t="s">
        <v>39</v>
      </c>
      <c r="S8" s="808"/>
      <c r="T8" s="800">
        <v>43981</v>
      </c>
      <c r="U8" s="814" t="s">
        <v>82</v>
      </c>
      <c r="V8" s="809"/>
    </row>
    <row r="9" spans="2:29" ht="15.75" x14ac:dyDescent="0.25">
      <c r="B9" s="1297"/>
      <c r="C9" s="1298"/>
      <c r="D9" s="1298"/>
      <c r="E9" s="1299"/>
      <c r="F9" s="876"/>
      <c r="G9" s="805"/>
      <c r="H9" s="908" t="s">
        <v>6</v>
      </c>
      <c r="I9" s="482">
        <v>31.5</v>
      </c>
      <c r="J9" s="953"/>
      <c r="K9" s="895">
        <v>42900</v>
      </c>
      <c r="L9" s="897" t="s">
        <v>39</v>
      </c>
      <c r="M9" s="893"/>
      <c r="N9" s="898">
        <v>43270</v>
      </c>
      <c r="O9" s="899" t="s">
        <v>39</v>
      </c>
      <c r="P9" s="808"/>
      <c r="Q9" s="896">
        <v>43640</v>
      </c>
      <c r="R9" s="897" t="s">
        <v>40</v>
      </c>
      <c r="S9" s="808"/>
      <c r="T9" s="800">
        <v>44011</v>
      </c>
      <c r="U9" s="897" t="s">
        <v>40</v>
      </c>
      <c r="V9" s="809"/>
      <c r="AC9" s="1297"/>
    </row>
    <row r="10" spans="2:29" ht="16.5" thickBot="1" x14ac:dyDescent="0.3">
      <c r="B10" s="1093"/>
      <c r="C10" s="1093"/>
      <c r="D10" s="1093"/>
      <c r="E10" s="1093"/>
      <c r="F10" s="1093"/>
      <c r="G10" s="805"/>
      <c r="H10" s="908" t="s">
        <v>7</v>
      </c>
      <c r="I10" s="482">
        <v>18.5</v>
      </c>
      <c r="J10" s="953"/>
      <c r="K10" s="895">
        <v>42929</v>
      </c>
      <c r="L10" s="897" t="s">
        <v>39</v>
      </c>
      <c r="M10" s="893"/>
      <c r="N10" s="896">
        <v>43292</v>
      </c>
      <c r="O10" s="897" t="s">
        <v>40</v>
      </c>
      <c r="P10" s="808"/>
      <c r="Q10" s="896">
        <v>43663</v>
      </c>
      <c r="R10" s="897" t="s">
        <v>42</v>
      </c>
      <c r="S10" s="808"/>
      <c r="T10" s="800">
        <v>44032</v>
      </c>
      <c r="U10" s="897" t="s">
        <v>78</v>
      </c>
      <c r="V10" s="809"/>
    </row>
    <row r="11" spans="2:29" ht="30.75" thickBot="1" x14ac:dyDescent="0.3">
      <c r="B11" s="1176" t="s">
        <v>103</v>
      </c>
      <c r="C11" s="1176" t="s">
        <v>104</v>
      </c>
      <c r="D11" s="1176" t="s">
        <v>105</v>
      </c>
      <c r="E11" s="1176" t="s">
        <v>106</v>
      </c>
      <c r="G11" s="805"/>
      <c r="H11" s="908" t="s">
        <v>8</v>
      </c>
      <c r="I11" s="806">
        <v>7.5</v>
      </c>
      <c r="J11" s="953"/>
      <c r="K11" s="895">
        <v>42965</v>
      </c>
      <c r="L11" s="897" t="s">
        <v>42</v>
      </c>
      <c r="M11" s="893"/>
      <c r="N11" s="896">
        <v>43320</v>
      </c>
      <c r="O11" s="899" t="s">
        <v>39</v>
      </c>
      <c r="P11" s="808"/>
      <c r="Q11" s="896">
        <v>43690</v>
      </c>
      <c r="R11" s="897" t="s">
        <v>42</v>
      </c>
      <c r="S11" s="808"/>
      <c r="T11" s="800">
        <f>B63</f>
        <v>44070</v>
      </c>
      <c r="U11" s="897" t="str">
        <f>F63</f>
        <v>3-4 PM</v>
      </c>
      <c r="V11" s="809"/>
    </row>
    <row r="12" spans="2:29" ht="16.5" thickBot="1" x14ac:dyDescent="0.3">
      <c r="B12" s="1176">
        <v>43863</v>
      </c>
      <c r="C12" s="1303">
        <v>0.29166666666666669</v>
      </c>
      <c r="D12" s="1303">
        <v>0.375</v>
      </c>
      <c r="E12" s="1304">
        <v>8.3333333333333315E-2</v>
      </c>
      <c r="H12" s="908" t="s">
        <v>9</v>
      </c>
      <c r="I12" s="806">
        <v>11.5</v>
      </c>
      <c r="J12" s="953"/>
      <c r="K12" s="895">
        <v>43006</v>
      </c>
      <c r="L12" s="897" t="s">
        <v>39</v>
      </c>
      <c r="M12" s="893"/>
      <c r="N12" s="896">
        <v>43347</v>
      </c>
      <c r="O12" s="897" t="s">
        <v>42</v>
      </c>
      <c r="P12" s="808"/>
      <c r="Q12" s="800">
        <v>43720</v>
      </c>
      <c r="R12" s="897" t="s">
        <v>39</v>
      </c>
      <c r="S12" s="808"/>
      <c r="T12" s="800">
        <v>44077</v>
      </c>
      <c r="U12" s="897" t="s">
        <v>78</v>
      </c>
      <c r="V12" s="809"/>
    </row>
    <row r="13" spans="2:29" ht="16.5" thickBot="1" x14ac:dyDescent="0.3">
      <c r="B13" s="1176">
        <v>43869</v>
      </c>
      <c r="C13" s="1303">
        <v>0.29166666666666669</v>
      </c>
      <c r="D13" s="1303">
        <v>0.375</v>
      </c>
      <c r="E13" s="1304">
        <v>8.3333333333333315E-2</v>
      </c>
      <c r="F13" s="1103"/>
      <c r="G13" s="805"/>
      <c r="H13" s="908" t="s">
        <v>10</v>
      </c>
      <c r="I13" s="806">
        <v>6.75</v>
      </c>
      <c r="J13" s="953"/>
      <c r="K13" s="895">
        <v>43018</v>
      </c>
      <c r="L13" s="897" t="s">
        <v>42</v>
      </c>
      <c r="M13" s="893"/>
      <c r="N13" s="896">
        <v>43378</v>
      </c>
      <c r="O13" s="897" t="s">
        <v>39</v>
      </c>
      <c r="P13" s="808"/>
      <c r="Q13" s="800">
        <v>43741</v>
      </c>
      <c r="R13" s="897" t="s">
        <v>42</v>
      </c>
      <c r="S13" s="808"/>
      <c r="T13" s="800">
        <v>44112</v>
      </c>
      <c r="U13" s="897" t="s">
        <v>78</v>
      </c>
      <c r="V13" s="809"/>
    </row>
    <row r="14" spans="2:29" ht="16.5" thickBot="1" x14ac:dyDescent="0.3">
      <c r="B14" s="1176">
        <v>43871</v>
      </c>
      <c r="C14" s="1303">
        <v>0.28125</v>
      </c>
      <c r="D14" s="1303">
        <v>0.33333333333333331</v>
      </c>
      <c r="E14" s="1304">
        <v>5.2083333333333315E-2</v>
      </c>
      <c r="H14" s="908" t="s">
        <v>11</v>
      </c>
      <c r="I14" s="806">
        <v>8.25</v>
      </c>
      <c r="J14" s="953"/>
      <c r="K14" s="895">
        <v>43067</v>
      </c>
      <c r="L14" s="892" t="s">
        <v>43</v>
      </c>
      <c r="M14" s="893"/>
      <c r="N14" s="896">
        <v>43433</v>
      </c>
      <c r="O14" s="897" t="s">
        <v>43</v>
      </c>
      <c r="P14" s="808"/>
      <c r="Q14" s="800">
        <v>43783</v>
      </c>
      <c r="R14" s="897" t="s">
        <v>38</v>
      </c>
      <c r="S14" s="808"/>
      <c r="T14" s="800">
        <v>44154</v>
      </c>
      <c r="U14" s="897" t="s">
        <v>43</v>
      </c>
      <c r="V14" s="809"/>
    </row>
    <row r="15" spans="2:29" ht="16.5" thickBot="1" x14ac:dyDescent="0.3">
      <c r="B15" s="1176">
        <v>43876</v>
      </c>
      <c r="C15" s="1303">
        <v>0.29166666666666669</v>
      </c>
      <c r="D15" s="1303">
        <v>0.375</v>
      </c>
      <c r="E15" s="1304">
        <v>8.3333333333333315E-2</v>
      </c>
      <c r="H15" s="909" t="s">
        <v>30</v>
      </c>
      <c r="I15" s="822">
        <f>SUM(I3:I14)</f>
        <v>148.19999999999999</v>
      </c>
      <c r="J15" s="953"/>
      <c r="K15" s="900">
        <v>43098</v>
      </c>
      <c r="L15" s="892" t="s">
        <v>43</v>
      </c>
      <c r="M15" s="902"/>
      <c r="N15" s="903">
        <v>43440</v>
      </c>
      <c r="O15" s="904" t="s">
        <v>43</v>
      </c>
      <c r="P15" s="823"/>
      <c r="Q15" s="802">
        <v>43819</v>
      </c>
      <c r="R15" s="897" t="s">
        <v>43</v>
      </c>
      <c r="S15" s="823"/>
      <c r="T15" s="802">
        <v>44174</v>
      </c>
      <c r="U15" s="807" t="s">
        <v>43</v>
      </c>
      <c r="V15" s="825"/>
    </row>
    <row r="16" spans="2:29" ht="16.5" thickBot="1" x14ac:dyDescent="0.3">
      <c r="B16" s="1176">
        <v>43882</v>
      </c>
      <c r="C16" s="1303">
        <v>0.25</v>
      </c>
      <c r="D16" s="1303">
        <v>0.375</v>
      </c>
      <c r="E16" s="1304">
        <v>0.125</v>
      </c>
      <c r="F16" s="1113"/>
      <c r="G16" s="805"/>
      <c r="H16" s="956"/>
      <c r="I16" s="818"/>
      <c r="J16" s="953"/>
      <c r="K16" s="905"/>
      <c r="L16" s="906"/>
      <c r="M16" s="907"/>
      <c r="N16" s="906"/>
      <c r="O16" s="906"/>
      <c r="P16" s="907"/>
      <c r="Q16" s="906"/>
      <c r="R16" s="906"/>
      <c r="S16" s="907"/>
      <c r="T16" s="906"/>
      <c r="U16" s="906"/>
      <c r="V16" s="907"/>
      <c r="W16" s="826"/>
      <c r="X16" s="827"/>
      <c r="Y16" s="827"/>
      <c r="Z16" s="826"/>
      <c r="AA16" s="828"/>
    </row>
    <row r="17" spans="2:35" ht="15.75" customHeight="1" thickBot="1" x14ac:dyDescent="0.3">
      <c r="B17" s="1274">
        <v>43883</v>
      </c>
      <c r="C17" s="1306">
        <v>0.29166666666666669</v>
      </c>
      <c r="D17" s="1306">
        <v>0.34375</v>
      </c>
      <c r="E17" s="1307">
        <v>5.2083333333333315E-2</v>
      </c>
      <c r="F17" s="1094" t="s">
        <v>54</v>
      </c>
      <c r="H17" s="758"/>
      <c r="I17" s="758"/>
      <c r="J17" s="953"/>
      <c r="K17" s="1347" t="s">
        <v>68</v>
      </c>
      <c r="L17" s="1344"/>
      <c r="M17" s="884"/>
      <c r="N17" s="1343" t="s">
        <v>69</v>
      </c>
      <c r="O17" s="1344"/>
      <c r="P17" s="884"/>
      <c r="Q17" s="1343" t="s">
        <v>70</v>
      </c>
      <c r="R17" s="1344"/>
      <c r="S17" s="884"/>
      <c r="T17" s="1345">
        <v>2016</v>
      </c>
      <c r="U17" s="1346"/>
      <c r="V17" s="885"/>
    </row>
    <row r="18" spans="2:35" ht="15.75" customHeight="1" thickBot="1" x14ac:dyDescent="0.3">
      <c r="B18" s="1099" t="s">
        <v>1</v>
      </c>
      <c r="C18" s="1096">
        <f>COUNT(C12:C17)</f>
        <v>6</v>
      </c>
      <c r="D18" s="1101" t="s">
        <v>25</v>
      </c>
      <c r="E18" s="1305">
        <f>E17+E16+E15+E14+E13+E12</f>
        <v>0.47916666666666657</v>
      </c>
      <c r="F18" s="1113"/>
      <c r="G18" s="830"/>
      <c r="H18" s="829"/>
      <c r="I18" s="829"/>
      <c r="J18" s="953"/>
      <c r="K18" s="886" t="s">
        <v>48</v>
      </c>
      <c r="L18" s="887" t="s">
        <v>49</v>
      </c>
      <c r="M18" s="888"/>
      <c r="N18" s="889" t="s">
        <v>48</v>
      </c>
      <c r="O18" s="887" t="s">
        <v>49</v>
      </c>
      <c r="P18" s="888"/>
      <c r="Q18" s="889" t="s">
        <v>48</v>
      </c>
      <c r="R18" s="887" t="s">
        <v>49</v>
      </c>
      <c r="S18" s="888"/>
      <c r="T18" s="889" t="s">
        <v>48</v>
      </c>
      <c r="U18" s="887" t="s">
        <v>49</v>
      </c>
      <c r="V18" s="890"/>
    </row>
    <row r="19" spans="2:35" ht="15.75" customHeight="1" thickBot="1" x14ac:dyDescent="0.3">
      <c r="B19" s="1104"/>
      <c r="C19" s="1105"/>
      <c r="D19" s="1105"/>
      <c r="E19" s="1106"/>
      <c r="F19" s="1113"/>
      <c r="G19" s="830"/>
      <c r="H19" s="829"/>
      <c r="I19" s="829"/>
      <c r="J19" s="953"/>
      <c r="K19" s="891">
        <v>41299</v>
      </c>
      <c r="L19" s="892" t="s">
        <v>43</v>
      </c>
      <c r="M19" s="893"/>
      <c r="N19" s="894">
        <v>41646</v>
      </c>
      <c r="O19" s="892" t="s">
        <v>43</v>
      </c>
      <c r="P19" s="893"/>
      <c r="Q19" s="894">
        <v>42012</v>
      </c>
      <c r="R19" s="892" t="s">
        <v>43</v>
      </c>
      <c r="S19" s="808"/>
      <c r="T19" s="799">
        <v>42388</v>
      </c>
      <c r="U19" s="807" t="s">
        <v>43</v>
      </c>
      <c r="V19" s="809"/>
    </row>
    <row r="20" spans="2:35" ht="29.25" customHeight="1" thickBot="1" x14ac:dyDescent="0.3">
      <c r="B20" s="1176" t="s">
        <v>103</v>
      </c>
      <c r="C20" s="1176" t="s">
        <v>104</v>
      </c>
      <c r="D20" s="1176" t="s">
        <v>105</v>
      </c>
      <c r="E20" s="1176" t="s">
        <v>106</v>
      </c>
      <c r="G20" s="830"/>
      <c r="H20" s="829"/>
      <c r="I20" s="829"/>
      <c r="J20" s="953"/>
      <c r="K20" s="895">
        <v>41323</v>
      </c>
      <c r="L20" s="892" t="s">
        <v>43</v>
      </c>
      <c r="M20" s="893"/>
      <c r="N20" s="896">
        <v>41682</v>
      </c>
      <c r="O20" s="897" t="s">
        <v>50</v>
      </c>
      <c r="P20" s="808"/>
      <c r="Q20" s="896">
        <v>42055</v>
      </c>
      <c r="R20" s="897" t="s">
        <v>43</v>
      </c>
      <c r="S20" s="808"/>
      <c r="T20" s="813">
        <v>42411</v>
      </c>
      <c r="U20" s="807" t="s">
        <v>43</v>
      </c>
      <c r="V20" s="815"/>
    </row>
    <row r="21" spans="2:35" ht="15.75" customHeight="1" thickBot="1" x14ac:dyDescent="0.3">
      <c r="B21" s="1270">
        <v>43891</v>
      </c>
      <c r="C21" s="1251">
        <v>0.25</v>
      </c>
      <c r="D21" s="1251">
        <v>0.33333333333333331</v>
      </c>
      <c r="E21" s="1273">
        <v>2</v>
      </c>
      <c r="F21" s="1094" t="s">
        <v>54</v>
      </c>
      <c r="G21" s="830"/>
      <c r="H21" s="758"/>
      <c r="I21" s="829"/>
      <c r="J21" s="953"/>
      <c r="K21" s="895">
        <v>41337</v>
      </c>
      <c r="L21" s="892" t="s">
        <v>43</v>
      </c>
      <c r="M21" s="893"/>
      <c r="N21" s="896">
        <v>41702</v>
      </c>
      <c r="O21" s="897" t="s">
        <v>43</v>
      </c>
      <c r="P21" s="808"/>
      <c r="Q21" s="896">
        <v>42070</v>
      </c>
      <c r="R21" s="897" t="s">
        <v>43</v>
      </c>
      <c r="S21" s="808"/>
      <c r="T21" s="813">
        <v>42432</v>
      </c>
      <c r="U21" s="807" t="s">
        <v>43</v>
      </c>
      <c r="V21" s="815"/>
    </row>
    <row r="22" spans="2:35" ht="15.75" customHeight="1" x14ac:dyDescent="0.25">
      <c r="B22" s="1173"/>
      <c r="C22" s="1109"/>
      <c r="D22" s="1109"/>
      <c r="E22" s="1035"/>
      <c r="F22" s="1113"/>
      <c r="G22" s="830"/>
      <c r="I22" s="829"/>
      <c r="J22" s="953"/>
      <c r="K22" s="895">
        <v>41368</v>
      </c>
      <c r="L22" s="897" t="s">
        <v>74</v>
      </c>
      <c r="M22" s="893"/>
      <c r="N22" s="896">
        <v>41746</v>
      </c>
      <c r="O22" s="897" t="s">
        <v>43</v>
      </c>
      <c r="P22" s="808"/>
      <c r="Q22" s="896">
        <v>42104</v>
      </c>
      <c r="R22" s="897" t="s">
        <v>39</v>
      </c>
      <c r="S22" s="808"/>
      <c r="T22" s="813">
        <v>42466</v>
      </c>
      <c r="U22" s="807" t="s">
        <v>43</v>
      </c>
      <c r="V22" s="815"/>
    </row>
    <row r="23" spans="2:35" ht="15.75" customHeight="1" thickBot="1" x14ac:dyDescent="0.3">
      <c r="B23" s="1099" t="s">
        <v>2</v>
      </c>
      <c r="C23" s="1096">
        <f>COUNT(B20:B22)</f>
        <v>1</v>
      </c>
      <c r="D23" s="1111" t="s">
        <v>25</v>
      </c>
      <c r="E23" s="1102">
        <f>SUM(E20:E22)</f>
        <v>2</v>
      </c>
      <c r="F23" s="1154"/>
      <c r="I23" s="758"/>
      <c r="J23" s="953"/>
      <c r="K23" s="895">
        <v>41424</v>
      </c>
      <c r="L23" s="897" t="s">
        <v>40</v>
      </c>
      <c r="M23" s="893"/>
      <c r="N23" s="896">
        <v>41787</v>
      </c>
      <c r="O23" s="897" t="s">
        <v>39</v>
      </c>
      <c r="P23" s="808"/>
      <c r="Q23" s="896">
        <v>42142</v>
      </c>
      <c r="R23" s="897" t="s">
        <v>40</v>
      </c>
      <c r="S23" s="808"/>
      <c r="T23" s="800">
        <v>42516</v>
      </c>
      <c r="U23" s="814" t="s">
        <v>40</v>
      </c>
      <c r="V23" s="809"/>
    </row>
    <row r="24" spans="2:35" ht="15.75" customHeight="1" thickBot="1" x14ac:dyDescent="0.3">
      <c r="B24" s="1104"/>
      <c r="C24" s="1105"/>
      <c r="D24" s="1112"/>
      <c r="E24" s="1106"/>
      <c r="F24" s="1113"/>
      <c r="H24" s="758"/>
      <c r="I24" s="758"/>
      <c r="J24" s="953"/>
      <c r="K24" s="895">
        <v>41438</v>
      </c>
      <c r="L24" s="897" t="s">
        <v>42</v>
      </c>
      <c r="M24" s="893"/>
      <c r="N24" s="898">
        <v>41809</v>
      </c>
      <c r="O24" s="899" t="s">
        <v>42</v>
      </c>
      <c r="P24" s="808"/>
      <c r="Q24" s="896">
        <v>42171</v>
      </c>
      <c r="R24" s="897" t="s">
        <v>42</v>
      </c>
      <c r="S24" s="808"/>
      <c r="T24" s="800">
        <v>42543</v>
      </c>
      <c r="U24" s="897" t="s">
        <v>39</v>
      </c>
      <c r="V24" s="809"/>
    </row>
    <row r="25" spans="2:35" ht="15.75" customHeight="1" x14ac:dyDescent="0.25">
      <c r="B25" s="1091">
        <v>43923</v>
      </c>
      <c r="C25" s="1092">
        <v>0.29166666666666669</v>
      </c>
      <c r="D25" s="1092">
        <v>0.33333333333333331</v>
      </c>
      <c r="E25" s="1090">
        <v>1</v>
      </c>
      <c r="F25" s="1113"/>
      <c r="H25" s="758"/>
      <c r="I25" s="758"/>
      <c r="J25" s="953"/>
      <c r="K25" s="895">
        <v>41471</v>
      </c>
      <c r="L25" s="897" t="s">
        <v>39</v>
      </c>
      <c r="M25" s="893"/>
      <c r="N25" s="896">
        <v>41822</v>
      </c>
      <c r="O25" s="897" t="s">
        <v>39</v>
      </c>
      <c r="P25" s="808"/>
      <c r="Q25" s="896">
        <v>42206</v>
      </c>
      <c r="R25" s="897" t="s">
        <v>51</v>
      </c>
      <c r="S25" s="808"/>
      <c r="T25" s="800">
        <v>42577</v>
      </c>
      <c r="U25" s="897" t="s">
        <v>39</v>
      </c>
      <c r="V25" s="809"/>
    </row>
    <row r="26" spans="2:35" ht="15.75" customHeight="1" thickBot="1" x14ac:dyDescent="0.3">
      <c r="B26" s="1081">
        <v>43928</v>
      </c>
      <c r="C26" s="1082">
        <v>0.66666666666666663</v>
      </c>
      <c r="D26" s="1082">
        <v>0.77083333333333337</v>
      </c>
      <c r="E26" s="1036">
        <v>2.5</v>
      </c>
      <c r="F26" s="1113"/>
      <c r="H26" s="832"/>
      <c r="I26" s="758"/>
      <c r="J26" s="953"/>
      <c r="K26" s="895">
        <v>41498</v>
      </c>
      <c r="L26" s="897" t="s">
        <v>42</v>
      </c>
      <c r="M26" s="893"/>
      <c r="N26" s="896">
        <v>41873</v>
      </c>
      <c r="O26" s="899" t="s">
        <v>42</v>
      </c>
      <c r="P26" s="808"/>
      <c r="Q26" s="896">
        <v>42221</v>
      </c>
      <c r="R26" s="897" t="s">
        <v>42</v>
      </c>
      <c r="S26" s="808"/>
      <c r="T26" s="800">
        <v>42597</v>
      </c>
      <c r="U26" s="897" t="s">
        <v>39</v>
      </c>
      <c r="V26" s="809"/>
    </row>
    <row r="27" spans="2:35" ht="15.75" customHeight="1" thickBot="1" x14ac:dyDescent="0.3">
      <c r="B27" s="1271">
        <v>43929</v>
      </c>
      <c r="C27" s="1272">
        <v>0.58333333333333337</v>
      </c>
      <c r="D27" s="1272">
        <v>0.77083333333333337</v>
      </c>
      <c r="E27" s="1273">
        <v>4.5</v>
      </c>
      <c r="F27" s="1094" t="s">
        <v>82</v>
      </c>
      <c r="H27" s="832"/>
      <c r="I27" s="833"/>
      <c r="J27" s="953"/>
      <c r="K27" s="895">
        <v>41527</v>
      </c>
      <c r="L27" s="897" t="s">
        <v>39</v>
      </c>
      <c r="M27" s="893"/>
      <c r="N27" s="896">
        <v>41884</v>
      </c>
      <c r="O27" s="897" t="s">
        <v>51</v>
      </c>
      <c r="P27" s="808"/>
      <c r="Q27" s="800">
        <v>42249</v>
      </c>
      <c r="R27" s="897" t="s">
        <v>39</v>
      </c>
      <c r="S27" s="808"/>
      <c r="T27" s="800">
        <v>42621</v>
      </c>
      <c r="U27" s="897" t="s">
        <v>39</v>
      </c>
      <c r="V27" s="809"/>
    </row>
    <row r="28" spans="2:35" ht="15.75" customHeight="1" thickBot="1" x14ac:dyDescent="0.3">
      <c r="B28" s="1099" t="s">
        <v>3</v>
      </c>
      <c r="C28" s="1100">
        <f>COUNT(B25:B27)</f>
        <v>3</v>
      </c>
      <c r="D28" s="1111" t="s">
        <v>25</v>
      </c>
      <c r="E28" s="1102">
        <f>SUM(E25:E27)</f>
        <v>8</v>
      </c>
      <c r="H28" s="838"/>
      <c r="I28" s="833"/>
      <c r="J28" s="953"/>
      <c r="K28" s="895">
        <v>41551</v>
      </c>
      <c r="L28" s="897" t="s">
        <v>39</v>
      </c>
      <c r="M28" s="893"/>
      <c r="N28" s="896">
        <v>41920</v>
      </c>
      <c r="O28" s="897" t="s">
        <v>40</v>
      </c>
      <c r="P28" s="808"/>
      <c r="Q28" s="800">
        <v>42296</v>
      </c>
      <c r="R28" s="897" t="s">
        <v>43</v>
      </c>
      <c r="S28" s="808"/>
      <c r="T28" s="800">
        <v>42662</v>
      </c>
      <c r="U28" s="897" t="s">
        <v>39</v>
      </c>
      <c r="V28" s="809"/>
    </row>
    <row r="29" spans="2:35" ht="15.75" customHeight="1" thickBot="1" x14ac:dyDescent="0.3">
      <c r="B29" s="1114"/>
      <c r="C29" s="1115"/>
      <c r="D29" s="1116"/>
      <c r="E29" s="1106"/>
      <c r="F29" s="1113"/>
      <c r="H29" s="838"/>
      <c r="I29" s="837" t="s">
        <v>41</v>
      </c>
      <c r="J29" s="953"/>
      <c r="K29" s="895">
        <v>41603</v>
      </c>
      <c r="L29" s="892" t="s">
        <v>43</v>
      </c>
      <c r="M29" s="893"/>
      <c r="N29" s="896">
        <v>41962</v>
      </c>
      <c r="O29" s="897" t="s">
        <v>43</v>
      </c>
      <c r="P29" s="808"/>
      <c r="Q29" s="800">
        <v>42332</v>
      </c>
      <c r="R29" s="897" t="s">
        <v>43</v>
      </c>
      <c r="S29" s="808"/>
      <c r="T29" s="800">
        <v>42697</v>
      </c>
      <c r="U29" s="897" t="s">
        <v>39</v>
      </c>
      <c r="V29" s="809"/>
    </row>
    <row r="30" spans="2:35" ht="15.75" customHeight="1" thickBot="1" x14ac:dyDescent="0.3">
      <c r="B30" s="1176">
        <v>43974</v>
      </c>
      <c r="C30" s="1157">
        <v>0.66666666666666663</v>
      </c>
      <c r="D30" s="1157">
        <v>0.75</v>
      </c>
      <c r="E30" s="1177">
        <v>2</v>
      </c>
      <c r="F30" s="1113"/>
      <c r="H30" s="838"/>
      <c r="I30" s="837"/>
      <c r="J30" s="954"/>
      <c r="K30" s="900">
        <v>41633</v>
      </c>
      <c r="L30" s="901" t="s">
        <v>43</v>
      </c>
      <c r="M30" s="902"/>
      <c r="N30" s="903">
        <v>41985</v>
      </c>
      <c r="O30" s="904" t="s">
        <v>43</v>
      </c>
      <c r="P30" s="823"/>
      <c r="Q30" s="802">
        <v>42358</v>
      </c>
      <c r="R30" s="897" t="s">
        <v>43</v>
      </c>
      <c r="S30" s="823"/>
      <c r="T30" s="802">
        <v>42720</v>
      </c>
      <c r="U30" s="807" t="s">
        <v>43</v>
      </c>
      <c r="V30" s="825"/>
    </row>
    <row r="31" spans="2:35" ht="15.75" customHeight="1" thickBot="1" x14ac:dyDescent="0.3">
      <c r="B31" s="1176">
        <v>43975</v>
      </c>
      <c r="C31" s="1157">
        <v>0.59722222222222221</v>
      </c>
      <c r="D31" s="1157">
        <v>0.6875</v>
      </c>
      <c r="E31" s="1177">
        <v>2.1</v>
      </c>
      <c r="F31" s="1155"/>
      <c r="G31" s="840"/>
      <c r="H31" s="838"/>
      <c r="I31" s="837"/>
      <c r="J31" s="953"/>
      <c r="K31" s="905"/>
      <c r="L31" s="906"/>
      <c r="M31" s="907"/>
      <c r="N31" s="906"/>
      <c r="O31" s="906"/>
      <c r="P31" s="907"/>
      <c r="Q31" s="906"/>
      <c r="R31" s="906"/>
      <c r="S31" s="907"/>
      <c r="T31" s="906"/>
      <c r="U31" s="906"/>
      <c r="V31" s="907"/>
    </row>
    <row r="32" spans="2:35" ht="15.75" customHeight="1" thickBot="1" x14ac:dyDescent="0.3">
      <c r="B32" s="1176">
        <v>43979</v>
      </c>
      <c r="C32" s="1157">
        <v>0.60416666666666663</v>
      </c>
      <c r="D32" s="1157">
        <v>0.77083333333333337</v>
      </c>
      <c r="E32" s="1177">
        <v>4</v>
      </c>
      <c r="F32" s="1155"/>
      <c r="G32" s="840"/>
      <c r="H32" s="838"/>
      <c r="I32" s="839"/>
      <c r="J32" s="953"/>
      <c r="K32" s="1347" t="s">
        <v>58</v>
      </c>
      <c r="L32" s="1344"/>
      <c r="M32" s="884"/>
      <c r="N32" s="1345">
        <v>2010</v>
      </c>
      <c r="O32" s="1346"/>
      <c r="P32" s="910"/>
      <c r="Q32" s="1345">
        <v>2011</v>
      </c>
      <c r="R32" s="1346"/>
      <c r="S32" s="910"/>
      <c r="T32" s="1345">
        <v>2012</v>
      </c>
      <c r="U32" s="1348"/>
      <c r="V32" s="911"/>
      <c r="AF32" s="834"/>
      <c r="AG32" s="835"/>
      <c r="AH32" s="835"/>
      <c r="AI32" s="836"/>
    </row>
    <row r="33" spans="2:35" ht="15.75" customHeight="1" thickBot="1" x14ac:dyDescent="0.3">
      <c r="B33" s="1274">
        <v>43981</v>
      </c>
      <c r="C33" s="1275">
        <v>0.58333333333333337</v>
      </c>
      <c r="D33" s="1275">
        <v>0.78125</v>
      </c>
      <c r="E33" s="1276">
        <v>4.45</v>
      </c>
      <c r="F33" s="1094" t="s">
        <v>82</v>
      </c>
      <c r="G33" s="805"/>
      <c r="H33" s="838"/>
      <c r="J33" s="953"/>
      <c r="K33" s="886" t="s">
        <v>48</v>
      </c>
      <c r="L33" s="887" t="s">
        <v>49</v>
      </c>
      <c r="M33" s="888"/>
      <c r="N33" s="889" t="s">
        <v>48</v>
      </c>
      <c r="O33" s="887" t="s">
        <v>49</v>
      </c>
      <c r="P33" s="888"/>
      <c r="Q33" s="889" t="s">
        <v>48</v>
      </c>
      <c r="R33" s="887" t="s">
        <v>49</v>
      </c>
      <c r="S33" s="888"/>
      <c r="T33" s="889" t="s">
        <v>48</v>
      </c>
      <c r="U33" s="912" t="s">
        <v>49</v>
      </c>
      <c r="V33" s="913"/>
      <c r="AF33" s="834"/>
      <c r="AG33" s="835"/>
      <c r="AH33" s="835"/>
      <c r="AI33" s="836"/>
    </row>
    <row r="34" spans="2:35" ht="15.75" customHeight="1" x14ac:dyDescent="0.25">
      <c r="B34" s="1173"/>
      <c r="C34" s="1109"/>
      <c r="D34" s="1109"/>
      <c r="E34" s="1035"/>
      <c r="H34" s="840"/>
      <c r="J34" s="953"/>
      <c r="K34" s="891">
        <v>39829</v>
      </c>
      <c r="L34" s="892" t="s">
        <v>43</v>
      </c>
      <c r="M34" s="893"/>
      <c r="N34" s="894">
        <v>40189</v>
      </c>
      <c r="O34" s="892" t="s">
        <v>43</v>
      </c>
      <c r="P34" s="893"/>
      <c r="Q34" s="894">
        <v>40557</v>
      </c>
      <c r="R34" s="892" t="s">
        <v>43</v>
      </c>
      <c r="S34" s="893"/>
      <c r="T34" s="894">
        <v>40912</v>
      </c>
      <c r="U34" s="914" t="s">
        <v>43</v>
      </c>
      <c r="V34" s="915"/>
      <c r="AF34" s="834"/>
      <c r="AG34" s="835"/>
      <c r="AH34" s="835"/>
      <c r="AI34" s="836"/>
    </row>
    <row r="35" spans="2:35" ht="15.75" customHeight="1" x14ac:dyDescent="0.25">
      <c r="B35" s="1173"/>
      <c r="C35" s="1109"/>
      <c r="D35" s="1109"/>
      <c r="E35" s="1035"/>
      <c r="H35" s="840"/>
      <c r="J35" s="953"/>
      <c r="K35" s="895">
        <v>39849</v>
      </c>
      <c r="L35" s="897" t="s">
        <v>43</v>
      </c>
      <c r="M35" s="893"/>
      <c r="N35" s="916">
        <v>40210</v>
      </c>
      <c r="O35" s="917" t="s">
        <v>43</v>
      </c>
      <c r="P35" s="918"/>
      <c r="Q35" s="916">
        <v>40585</v>
      </c>
      <c r="R35" s="897" t="s">
        <v>43</v>
      </c>
      <c r="S35" s="918"/>
      <c r="T35" s="916">
        <v>40952</v>
      </c>
      <c r="U35" s="919" t="s">
        <v>43</v>
      </c>
      <c r="V35" s="920"/>
      <c r="AF35" s="834"/>
      <c r="AG35" s="835"/>
      <c r="AH35" s="835"/>
      <c r="AI35" s="836"/>
    </row>
    <row r="36" spans="2:35" ht="15.75" customHeight="1" thickBot="1" x14ac:dyDescent="0.3">
      <c r="B36" s="1099" t="s">
        <v>4</v>
      </c>
      <c r="C36" s="1100">
        <f>COUNT(B30:B35)</f>
        <v>4</v>
      </c>
      <c r="D36" s="1111" t="s">
        <v>25</v>
      </c>
      <c r="E36" s="1102">
        <f>SUM(E30:E35)</f>
        <v>12.55</v>
      </c>
      <c r="F36" s="1155"/>
      <c r="H36" s="840"/>
      <c r="J36" s="953"/>
      <c r="K36" s="895">
        <v>39876</v>
      </c>
      <c r="L36" s="897" t="s">
        <v>38</v>
      </c>
      <c r="M36" s="893"/>
      <c r="N36" s="916">
        <v>40239</v>
      </c>
      <c r="O36" s="917" t="s">
        <v>53</v>
      </c>
      <c r="P36" s="918"/>
      <c r="Q36" s="916">
        <v>40631</v>
      </c>
      <c r="R36" s="897" t="s">
        <v>43</v>
      </c>
      <c r="S36" s="918"/>
      <c r="T36" s="916">
        <v>40974</v>
      </c>
      <c r="U36" s="919" t="s">
        <v>43</v>
      </c>
      <c r="V36" s="920"/>
      <c r="AF36" s="834"/>
      <c r="AG36" s="835"/>
      <c r="AH36" s="835"/>
      <c r="AI36" s="836"/>
    </row>
    <row r="37" spans="2:35" ht="15.75" customHeight="1" thickBot="1" x14ac:dyDescent="0.3">
      <c r="B37" s="1114"/>
      <c r="C37" s="1115"/>
      <c r="D37" s="1116"/>
      <c r="E37" s="1106"/>
      <c r="F37" s="1159"/>
      <c r="G37" s="805"/>
      <c r="H37" s="840"/>
      <c r="I37" s="838"/>
      <c r="J37" s="953"/>
      <c r="K37" s="895">
        <v>39930</v>
      </c>
      <c r="L37" s="897" t="s">
        <v>39</v>
      </c>
      <c r="M37" s="893"/>
      <c r="N37" s="916">
        <v>40274</v>
      </c>
      <c r="O37" s="917" t="s">
        <v>39</v>
      </c>
      <c r="P37" s="918"/>
      <c r="Q37" s="916">
        <v>40660</v>
      </c>
      <c r="R37" s="917" t="s">
        <v>39</v>
      </c>
      <c r="S37" s="918"/>
      <c r="T37" s="916">
        <v>41016</v>
      </c>
      <c r="U37" s="921" t="s">
        <v>39</v>
      </c>
      <c r="V37" s="922"/>
      <c r="AE37" s="834"/>
      <c r="AF37" s="835"/>
      <c r="AG37" s="835"/>
      <c r="AH37" s="836"/>
    </row>
    <row r="38" spans="2:35" ht="15.75" customHeight="1" thickBot="1" x14ac:dyDescent="0.3">
      <c r="B38" s="1247">
        <v>43985</v>
      </c>
      <c r="C38" s="1248">
        <v>0.625</v>
      </c>
      <c r="D38" s="1248">
        <v>0.77083333333333337</v>
      </c>
      <c r="E38" s="1308">
        <f t="shared" ref="E38:E43" si="0">D38-C38</f>
        <v>0.14583333333333337</v>
      </c>
      <c r="F38" s="1104"/>
      <c r="G38" s="805"/>
      <c r="H38" s="846"/>
      <c r="I38" s="838"/>
      <c r="J38" s="953"/>
      <c r="K38" s="895">
        <v>39962</v>
      </c>
      <c r="L38" s="897" t="s">
        <v>39</v>
      </c>
      <c r="M38" s="893"/>
      <c r="N38" s="896">
        <v>40325</v>
      </c>
      <c r="O38" s="917" t="s">
        <v>39</v>
      </c>
      <c r="P38" s="893"/>
      <c r="Q38" s="896">
        <v>40694</v>
      </c>
      <c r="R38" s="917" t="s">
        <v>39</v>
      </c>
      <c r="S38" s="893"/>
      <c r="T38" s="896">
        <v>41032</v>
      </c>
      <c r="U38" s="921" t="s">
        <v>39</v>
      </c>
      <c r="V38" s="922"/>
    </row>
    <row r="39" spans="2:35" ht="15.75" customHeight="1" thickBot="1" x14ac:dyDescent="0.3">
      <c r="B39" s="1249">
        <v>43986</v>
      </c>
      <c r="C39" s="1246">
        <v>0.58333333333333337</v>
      </c>
      <c r="D39" s="1246">
        <v>0.75</v>
      </c>
      <c r="E39" s="1308">
        <f t="shared" si="0"/>
        <v>0.16666666666666663</v>
      </c>
      <c r="F39" s="1159"/>
      <c r="G39" s="805"/>
      <c r="H39" s="842"/>
      <c r="I39" s="840"/>
      <c r="J39" s="953"/>
      <c r="K39" s="895">
        <v>39993</v>
      </c>
      <c r="L39" s="897" t="s">
        <v>39</v>
      </c>
      <c r="M39" s="893"/>
      <c r="N39" s="896">
        <v>40352</v>
      </c>
      <c r="O39" s="897" t="s">
        <v>42</v>
      </c>
      <c r="P39" s="893"/>
      <c r="Q39" s="896">
        <v>40722</v>
      </c>
      <c r="R39" s="897" t="s">
        <v>51</v>
      </c>
      <c r="S39" s="893"/>
      <c r="T39" s="896">
        <v>41089</v>
      </c>
      <c r="U39" s="919" t="s">
        <v>40</v>
      </c>
      <c r="V39" s="920"/>
    </row>
    <row r="40" spans="2:35" ht="15.75" customHeight="1" thickBot="1" x14ac:dyDescent="0.3">
      <c r="B40" s="1309">
        <v>43991</v>
      </c>
      <c r="C40" s="1246">
        <v>0.625</v>
      </c>
      <c r="D40" s="1246">
        <v>0.77083333333333337</v>
      </c>
      <c r="E40" s="1308">
        <f t="shared" si="0"/>
        <v>0.14583333333333337</v>
      </c>
      <c r="F40" s="1159"/>
      <c r="G40" s="847"/>
      <c r="H40" s="846"/>
      <c r="I40" s="840"/>
      <c r="J40" s="953"/>
      <c r="K40" s="895">
        <v>40022</v>
      </c>
      <c r="L40" s="897" t="s">
        <v>42</v>
      </c>
      <c r="M40" s="893"/>
      <c r="N40" s="896">
        <v>40381</v>
      </c>
      <c r="O40" s="917" t="s">
        <v>39</v>
      </c>
      <c r="P40" s="893"/>
      <c r="Q40" s="896">
        <v>40746</v>
      </c>
      <c r="R40" s="897" t="s">
        <v>51</v>
      </c>
      <c r="S40" s="893"/>
      <c r="T40" s="896">
        <v>41116</v>
      </c>
      <c r="U40" s="921" t="s">
        <v>39</v>
      </c>
      <c r="V40" s="922"/>
    </row>
    <row r="41" spans="2:35" ht="15.75" customHeight="1" thickBot="1" x14ac:dyDescent="0.3">
      <c r="B41" s="1247">
        <v>43992</v>
      </c>
      <c r="C41" s="1248">
        <v>0.58333333333333337</v>
      </c>
      <c r="D41" s="1248">
        <v>0.71875</v>
      </c>
      <c r="E41" s="1308">
        <f t="shared" si="0"/>
        <v>0.13541666666666663</v>
      </c>
      <c r="G41" s="847"/>
      <c r="H41" s="846"/>
      <c r="I41" s="840"/>
      <c r="J41" s="953"/>
      <c r="K41" s="895">
        <v>40035</v>
      </c>
      <c r="L41" s="897" t="s">
        <v>42</v>
      </c>
      <c r="M41" s="893"/>
      <c r="N41" s="896">
        <v>40401</v>
      </c>
      <c r="O41" s="917" t="s">
        <v>39</v>
      </c>
      <c r="P41" s="893"/>
      <c r="Q41" s="896">
        <v>40759</v>
      </c>
      <c r="R41" s="897" t="s">
        <v>42</v>
      </c>
      <c r="S41" s="893"/>
      <c r="T41" s="896">
        <v>41127</v>
      </c>
      <c r="U41" s="919" t="s">
        <v>42</v>
      </c>
      <c r="V41" s="920"/>
    </row>
    <row r="42" spans="2:35" ht="15.75" customHeight="1" thickBot="1" x14ac:dyDescent="0.3">
      <c r="B42" s="1249">
        <v>44004</v>
      </c>
      <c r="C42" s="1246">
        <v>0.58333333333333337</v>
      </c>
      <c r="D42" s="1246">
        <v>0.77083333333333337</v>
      </c>
      <c r="E42" s="1308">
        <f t="shared" si="0"/>
        <v>0.1875</v>
      </c>
      <c r="F42" s="1113"/>
      <c r="G42" s="847"/>
      <c r="H42" s="846"/>
      <c r="I42" s="840"/>
      <c r="J42" s="953"/>
      <c r="K42" s="895">
        <v>40080</v>
      </c>
      <c r="L42" s="897" t="s">
        <v>39</v>
      </c>
      <c r="M42" s="893"/>
      <c r="N42" s="896">
        <v>40422</v>
      </c>
      <c r="O42" s="917" t="s">
        <v>39</v>
      </c>
      <c r="P42" s="893"/>
      <c r="Q42" s="896">
        <v>40800</v>
      </c>
      <c r="R42" s="897" t="s">
        <v>39</v>
      </c>
      <c r="S42" s="893"/>
      <c r="T42" s="896">
        <v>41153</v>
      </c>
      <c r="U42" s="919" t="s">
        <v>42</v>
      </c>
      <c r="V42" s="920"/>
    </row>
    <row r="43" spans="2:35" ht="15.75" customHeight="1" thickBot="1" x14ac:dyDescent="0.3">
      <c r="B43" s="1277">
        <v>44011</v>
      </c>
      <c r="C43" s="1251">
        <v>0.625</v>
      </c>
      <c r="D43" s="1251">
        <v>0.77083333333333337</v>
      </c>
      <c r="E43" s="1310">
        <f t="shared" si="0"/>
        <v>0.14583333333333337</v>
      </c>
      <c r="F43" s="1094" t="s">
        <v>82</v>
      </c>
      <c r="G43" s="847"/>
      <c r="H43" s="842"/>
      <c r="J43" s="953"/>
      <c r="K43" s="895">
        <v>40093</v>
      </c>
      <c r="L43" s="897" t="s">
        <v>39</v>
      </c>
      <c r="M43" s="893"/>
      <c r="N43" s="896">
        <v>40478</v>
      </c>
      <c r="O43" s="897" t="s">
        <v>53</v>
      </c>
      <c r="P43" s="893"/>
      <c r="Q43" s="896">
        <v>40847</v>
      </c>
      <c r="R43" s="897" t="s">
        <v>55</v>
      </c>
      <c r="S43" s="893"/>
      <c r="T43" s="896">
        <v>41185</v>
      </c>
      <c r="U43" s="919" t="s">
        <v>42</v>
      </c>
      <c r="V43" s="920"/>
    </row>
    <row r="44" spans="2:35" ht="15.75" customHeight="1" thickBot="1" x14ac:dyDescent="0.3">
      <c r="B44" s="1099" t="s">
        <v>5</v>
      </c>
      <c r="C44" s="1100">
        <f>COUNT(B38:B43)</f>
        <v>6</v>
      </c>
      <c r="D44" s="1111" t="s">
        <v>25</v>
      </c>
      <c r="E44" s="1305">
        <f>SUM(E38:E43)</f>
        <v>0.92708333333333337</v>
      </c>
      <c r="G44" s="805"/>
      <c r="H44" s="842"/>
      <c r="J44" s="953"/>
      <c r="K44" s="895">
        <v>40129</v>
      </c>
      <c r="L44" s="897" t="s">
        <v>53</v>
      </c>
      <c r="M44" s="893"/>
      <c r="N44" s="896">
        <v>40490</v>
      </c>
      <c r="O44" s="897" t="s">
        <v>53</v>
      </c>
      <c r="P44" s="893"/>
      <c r="Q44" s="896">
        <v>40865</v>
      </c>
      <c r="R44" s="897" t="s">
        <v>43</v>
      </c>
      <c r="S44" s="893"/>
      <c r="T44" s="896">
        <v>41242</v>
      </c>
      <c r="U44" s="919" t="s">
        <v>43</v>
      </c>
      <c r="V44" s="920"/>
    </row>
    <row r="45" spans="2:35" ht="15.75" customHeight="1" thickBot="1" x14ac:dyDescent="0.3">
      <c r="B45" s="1114"/>
      <c r="C45" s="1115"/>
      <c r="D45" s="1116"/>
      <c r="E45" s="1174"/>
      <c r="F45" s="1159"/>
      <c r="G45" s="762"/>
      <c r="H45" s="842"/>
      <c r="I45" s="842"/>
      <c r="J45" s="953"/>
      <c r="K45" s="900">
        <v>40168</v>
      </c>
      <c r="L45" s="901" t="s">
        <v>43</v>
      </c>
      <c r="M45" s="902"/>
      <c r="N45" s="903">
        <v>40892</v>
      </c>
      <c r="O45" s="904" t="s">
        <v>43</v>
      </c>
      <c r="P45" s="923"/>
      <c r="Q45" s="903">
        <v>40896</v>
      </c>
      <c r="R45" s="901" t="s">
        <v>43</v>
      </c>
      <c r="S45" s="923"/>
      <c r="T45" s="903">
        <v>41274</v>
      </c>
      <c r="U45" s="924" t="s">
        <v>43</v>
      </c>
      <c r="V45" s="925"/>
    </row>
    <row r="46" spans="2:35" ht="15.75" customHeight="1" thickBot="1" x14ac:dyDescent="0.3">
      <c r="B46" s="1247">
        <v>44022</v>
      </c>
      <c r="C46" s="1248">
        <v>0.625</v>
      </c>
      <c r="D46" s="1248">
        <v>0.75</v>
      </c>
      <c r="E46" s="1308">
        <f>D46-C46</f>
        <v>0.125</v>
      </c>
      <c r="G46" s="805"/>
      <c r="I46" s="842"/>
      <c r="J46" s="953"/>
      <c r="K46" s="926"/>
      <c r="L46" s="926"/>
      <c r="M46" s="926"/>
      <c r="N46" s="926"/>
      <c r="O46" s="926"/>
      <c r="P46" s="926"/>
      <c r="Q46" s="926"/>
      <c r="R46" s="926"/>
      <c r="S46" s="926"/>
      <c r="T46" s="926"/>
      <c r="U46" s="926"/>
      <c r="V46" s="926"/>
    </row>
    <row r="47" spans="2:35" ht="15.75" customHeight="1" thickBot="1" x14ac:dyDescent="0.3">
      <c r="B47" s="1249">
        <v>44025</v>
      </c>
      <c r="C47" s="1246">
        <v>0.58333333333333337</v>
      </c>
      <c r="D47" s="1246">
        <v>0.66666666666666663</v>
      </c>
      <c r="E47" s="1308">
        <f t="shared" ref="E47:E56" si="1">D47-C47</f>
        <v>8.3333333333333259E-2</v>
      </c>
      <c r="I47" s="842"/>
      <c r="J47" s="953"/>
      <c r="K47" s="1349">
        <v>2005</v>
      </c>
      <c r="L47" s="1346"/>
      <c r="M47" s="910"/>
      <c r="N47" s="1345">
        <v>2006</v>
      </c>
      <c r="O47" s="1348"/>
      <c r="P47" s="910"/>
      <c r="Q47" s="1350" t="s">
        <v>56</v>
      </c>
      <c r="R47" s="1344"/>
      <c r="S47" s="884"/>
      <c r="T47" s="1343" t="s">
        <v>57</v>
      </c>
      <c r="U47" s="1344"/>
      <c r="V47" s="911"/>
    </row>
    <row r="48" spans="2:35" ht="15.75" customHeight="1" thickBot="1" x14ac:dyDescent="0.4">
      <c r="B48" s="1247">
        <v>44026</v>
      </c>
      <c r="C48" s="1248">
        <v>0.58333333333333337</v>
      </c>
      <c r="D48" s="1248">
        <v>0.77083333333333337</v>
      </c>
      <c r="E48" s="1308">
        <f t="shared" si="1"/>
        <v>0.1875</v>
      </c>
      <c r="F48" s="1113"/>
      <c r="G48" s="852"/>
      <c r="I48" s="842"/>
      <c r="J48" s="953"/>
      <c r="K48" s="886" t="s">
        <v>48</v>
      </c>
      <c r="L48" s="887" t="s">
        <v>49</v>
      </c>
      <c r="M48" s="888"/>
      <c r="N48" s="889" t="s">
        <v>48</v>
      </c>
      <c r="O48" s="912" t="s">
        <v>49</v>
      </c>
      <c r="P48" s="888"/>
      <c r="Q48" s="1227" t="s">
        <v>48</v>
      </c>
      <c r="R48" s="887" t="s">
        <v>49</v>
      </c>
      <c r="S48" s="888"/>
      <c r="T48" s="889" t="s">
        <v>48</v>
      </c>
      <c r="U48" s="887" t="s">
        <v>49</v>
      </c>
      <c r="V48" s="890"/>
      <c r="AA48" s="843"/>
      <c r="AB48" s="844"/>
      <c r="AC48" s="845"/>
    </row>
    <row r="49" spans="1:33" ht="15.75" thickBot="1" x14ac:dyDescent="0.3">
      <c r="B49" s="1249">
        <v>44027</v>
      </c>
      <c r="C49" s="1246">
        <v>0.58333333333333337</v>
      </c>
      <c r="D49" s="1246">
        <v>0.72916666666666663</v>
      </c>
      <c r="E49" s="1308">
        <f t="shared" si="1"/>
        <v>0.14583333333333326</v>
      </c>
      <c r="G49" s="852"/>
      <c r="I49" s="842"/>
      <c r="J49" s="953"/>
      <c r="K49" s="891">
        <v>38376</v>
      </c>
      <c r="L49" s="892" t="s">
        <v>43</v>
      </c>
      <c r="M49" s="893"/>
      <c r="N49" s="894">
        <v>38744</v>
      </c>
      <c r="O49" s="914" t="s">
        <v>43</v>
      </c>
      <c r="P49" s="893"/>
      <c r="Q49" s="1228">
        <v>39111</v>
      </c>
      <c r="R49" s="892" t="s">
        <v>43</v>
      </c>
      <c r="S49" s="893"/>
      <c r="T49" s="894">
        <v>39451</v>
      </c>
      <c r="U49" s="892" t="s">
        <v>43</v>
      </c>
      <c r="V49" s="931"/>
    </row>
    <row r="50" spans="1:33" ht="15.75" thickBot="1" x14ac:dyDescent="0.3">
      <c r="B50" s="1249">
        <v>44028</v>
      </c>
      <c r="C50" s="1246">
        <v>0.58333333333333337</v>
      </c>
      <c r="D50" s="1246">
        <v>0.75</v>
      </c>
      <c r="E50" s="1308">
        <f t="shared" si="1"/>
        <v>0.16666666666666663</v>
      </c>
      <c r="F50" s="1128"/>
      <c r="G50" s="762"/>
      <c r="J50" s="953"/>
      <c r="K50" s="932">
        <v>38019</v>
      </c>
      <c r="L50" s="917" t="s">
        <v>43</v>
      </c>
      <c r="M50" s="918"/>
      <c r="N50" s="916">
        <v>38758</v>
      </c>
      <c r="O50" s="921" t="s">
        <v>43</v>
      </c>
      <c r="P50" s="918"/>
      <c r="Q50" s="1229">
        <v>39119</v>
      </c>
      <c r="R50" s="897" t="s">
        <v>43</v>
      </c>
      <c r="S50" s="893"/>
      <c r="T50" s="896">
        <v>39506</v>
      </c>
      <c r="U50" s="897" t="s">
        <v>43</v>
      </c>
      <c r="V50" s="931"/>
    </row>
    <row r="51" spans="1:33" ht="15.75" thickBot="1" x14ac:dyDescent="0.3">
      <c r="B51" s="1249">
        <v>44029</v>
      </c>
      <c r="C51" s="1246">
        <v>0.58333333333333337</v>
      </c>
      <c r="D51" s="1246">
        <v>0.72916666666666663</v>
      </c>
      <c r="E51" s="1308">
        <f t="shared" si="1"/>
        <v>0.14583333333333326</v>
      </c>
      <c r="G51" s="857"/>
      <c r="I51" s="851"/>
      <c r="J51" s="953"/>
      <c r="K51" s="932">
        <v>38415</v>
      </c>
      <c r="L51" s="917" t="s">
        <v>38</v>
      </c>
      <c r="M51" s="918"/>
      <c r="N51" s="916">
        <v>38784</v>
      </c>
      <c r="O51" s="921" t="s">
        <v>38</v>
      </c>
      <c r="P51" s="918"/>
      <c r="Q51" s="1229">
        <v>39160</v>
      </c>
      <c r="R51" s="897" t="s">
        <v>43</v>
      </c>
      <c r="S51" s="893"/>
      <c r="T51" s="896">
        <v>39517</v>
      </c>
      <c r="U51" s="897" t="s">
        <v>43</v>
      </c>
      <c r="V51" s="931"/>
    </row>
    <row r="52" spans="1:33" ht="15.75" thickBot="1" x14ac:dyDescent="0.3">
      <c r="B52" s="1247">
        <v>44031</v>
      </c>
      <c r="C52" s="1248">
        <v>0.66666666666666663</v>
      </c>
      <c r="D52" s="1248">
        <v>0.76041666666666663</v>
      </c>
      <c r="E52" s="1308">
        <f t="shared" si="1"/>
        <v>9.375E-2</v>
      </c>
      <c r="F52" s="1164"/>
      <c r="H52" s="857"/>
      <c r="I52" s="851"/>
      <c r="J52" s="953"/>
      <c r="K52" s="932">
        <v>38463</v>
      </c>
      <c r="L52" s="917" t="s">
        <v>39</v>
      </c>
      <c r="M52" s="918"/>
      <c r="N52" s="916">
        <v>38832</v>
      </c>
      <c r="O52" s="921" t="s">
        <v>39</v>
      </c>
      <c r="P52" s="918"/>
      <c r="Q52" s="1229">
        <v>39202</v>
      </c>
      <c r="R52" s="897" t="s">
        <v>40</v>
      </c>
      <c r="S52" s="893"/>
      <c r="T52" s="896">
        <v>39554</v>
      </c>
      <c r="U52" s="897" t="s">
        <v>43</v>
      </c>
      <c r="V52" s="931"/>
    </row>
    <row r="53" spans="1:33" ht="15.75" thickBot="1" x14ac:dyDescent="0.3">
      <c r="B53" s="1277">
        <v>44032</v>
      </c>
      <c r="C53" s="1251">
        <v>0.54166666666666663</v>
      </c>
      <c r="D53" s="1251">
        <v>0.72916666666666663</v>
      </c>
      <c r="E53" s="1310">
        <f t="shared" si="1"/>
        <v>0.1875</v>
      </c>
      <c r="F53" s="1094" t="s">
        <v>78</v>
      </c>
      <c r="H53" s="857"/>
      <c r="J53" s="953"/>
      <c r="K53" s="895">
        <v>38484</v>
      </c>
      <c r="L53" s="897" t="s">
        <v>39</v>
      </c>
      <c r="M53" s="893"/>
      <c r="N53" s="896">
        <v>38867</v>
      </c>
      <c r="O53" s="919" t="s">
        <v>40</v>
      </c>
      <c r="P53" s="893"/>
      <c r="Q53" s="1229">
        <v>39232</v>
      </c>
      <c r="R53" s="897" t="s">
        <v>39</v>
      </c>
      <c r="S53" s="893"/>
      <c r="T53" s="896">
        <v>39595</v>
      </c>
      <c r="U53" s="897" t="s">
        <v>39</v>
      </c>
      <c r="V53" s="931"/>
    </row>
    <row r="54" spans="1:33" ht="15.75" thickBot="1" x14ac:dyDescent="0.3">
      <c r="B54" s="1249">
        <v>44033</v>
      </c>
      <c r="C54" s="1246">
        <v>0.625</v>
      </c>
      <c r="D54" s="1246">
        <v>0.70833333333333337</v>
      </c>
      <c r="E54" s="1308">
        <f t="shared" si="1"/>
        <v>8.333333333333337E-2</v>
      </c>
      <c r="F54" s="1164"/>
      <c r="G54" s="857"/>
      <c r="J54" s="953"/>
      <c r="K54" s="895">
        <v>38518</v>
      </c>
      <c r="L54" s="897" t="s">
        <v>39</v>
      </c>
      <c r="M54" s="893"/>
      <c r="N54" s="896">
        <v>38890</v>
      </c>
      <c r="O54" s="919" t="s">
        <v>39</v>
      </c>
      <c r="P54" s="893"/>
      <c r="Q54" s="1229">
        <v>39252</v>
      </c>
      <c r="R54" s="897" t="s">
        <v>42</v>
      </c>
      <c r="S54" s="893"/>
      <c r="T54" s="896">
        <v>39608</v>
      </c>
      <c r="U54" s="897" t="s">
        <v>39</v>
      </c>
      <c r="V54" s="931"/>
    </row>
    <row r="55" spans="1:33" ht="15.75" thickBot="1" x14ac:dyDescent="0.3">
      <c r="B55" s="1249">
        <v>44034</v>
      </c>
      <c r="C55" s="1246">
        <v>0.66666666666666663</v>
      </c>
      <c r="D55" s="1246">
        <v>0.71875</v>
      </c>
      <c r="E55" s="1308">
        <f t="shared" si="1"/>
        <v>5.208333333333337E-2</v>
      </c>
      <c r="F55" s="1164"/>
      <c r="G55" s="857"/>
      <c r="J55" s="953"/>
      <c r="K55" s="895">
        <v>38560</v>
      </c>
      <c r="L55" s="897" t="s">
        <v>39</v>
      </c>
      <c r="M55" s="893"/>
      <c r="N55" s="896">
        <v>38929</v>
      </c>
      <c r="O55" s="919" t="s">
        <v>42</v>
      </c>
      <c r="P55" s="893"/>
      <c r="Q55" s="1229">
        <v>39282</v>
      </c>
      <c r="R55" s="897" t="s">
        <v>39</v>
      </c>
      <c r="S55" s="893"/>
      <c r="T55" s="896">
        <v>39650</v>
      </c>
      <c r="U55" s="897" t="s">
        <v>39</v>
      </c>
      <c r="V55" s="931"/>
    </row>
    <row r="56" spans="1:33" ht="15" x14ac:dyDescent="0.25">
      <c r="B56" s="1249">
        <v>44040</v>
      </c>
      <c r="C56" s="1246">
        <v>0.58333333333333337</v>
      </c>
      <c r="D56" s="1246">
        <v>0.625</v>
      </c>
      <c r="E56" s="1308">
        <f t="shared" si="1"/>
        <v>4.166666666666663E-2</v>
      </c>
      <c r="H56" s="850"/>
      <c r="J56" s="953"/>
      <c r="K56" s="895">
        <v>38579</v>
      </c>
      <c r="L56" s="897" t="s">
        <v>42</v>
      </c>
      <c r="M56" s="893"/>
      <c r="N56" s="896">
        <v>38931</v>
      </c>
      <c r="O56" s="919" t="s">
        <v>39</v>
      </c>
      <c r="P56" s="893"/>
      <c r="Q56" s="1229">
        <v>39303</v>
      </c>
      <c r="R56" s="936" t="s">
        <v>42</v>
      </c>
      <c r="S56" s="893"/>
      <c r="T56" s="896">
        <v>39666</v>
      </c>
      <c r="U56" s="897" t="s">
        <v>39</v>
      </c>
      <c r="V56" s="931"/>
    </row>
    <row r="57" spans="1:33" ht="15.75" thickBot="1" x14ac:dyDescent="0.3">
      <c r="B57" s="1099" t="s">
        <v>6</v>
      </c>
      <c r="C57" s="1096">
        <f>COUNT(B46:B56)</f>
        <v>11</v>
      </c>
      <c r="D57" s="1316" t="s">
        <v>25</v>
      </c>
      <c r="E57" s="1102">
        <v>31.3</v>
      </c>
      <c r="H57" s="850"/>
      <c r="J57" s="953"/>
      <c r="K57" s="895">
        <v>38980</v>
      </c>
      <c r="L57" s="897" t="s">
        <v>39</v>
      </c>
      <c r="M57" s="893"/>
      <c r="N57" s="896">
        <v>38979</v>
      </c>
      <c r="O57" s="919" t="s">
        <v>39</v>
      </c>
      <c r="P57" s="893"/>
      <c r="Q57" s="1229">
        <v>39335</v>
      </c>
      <c r="R57" s="897" t="s">
        <v>42</v>
      </c>
      <c r="S57" s="893"/>
      <c r="T57" s="896">
        <v>39699</v>
      </c>
      <c r="U57" s="897" t="s">
        <v>39</v>
      </c>
      <c r="V57" s="931"/>
    </row>
    <row r="58" spans="1:33" ht="16.5" thickBot="1" x14ac:dyDescent="0.3">
      <c r="A58" s="1371"/>
      <c r="B58" s="1371"/>
      <c r="C58" s="1371"/>
      <c r="D58" s="1371"/>
      <c r="E58" s="1371"/>
      <c r="F58" s="1371"/>
      <c r="H58" s="846"/>
      <c r="J58" s="953"/>
      <c r="K58" s="895">
        <v>38630</v>
      </c>
      <c r="L58" s="897" t="s">
        <v>51</v>
      </c>
      <c r="M58" s="893"/>
      <c r="N58" s="896">
        <v>38995</v>
      </c>
      <c r="O58" s="919" t="s">
        <v>39</v>
      </c>
      <c r="P58" s="893"/>
      <c r="Q58" s="1229">
        <v>39363</v>
      </c>
      <c r="R58" s="897" t="s">
        <v>39</v>
      </c>
      <c r="S58" s="893"/>
      <c r="T58" s="896">
        <v>39751</v>
      </c>
      <c r="U58" s="897" t="s">
        <v>43</v>
      </c>
      <c r="V58" s="931"/>
    </row>
    <row r="59" spans="1:33" ht="16.5" thickBot="1" x14ac:dyDescent="0.3">
      <c r="B59" s="1255">
        <v>44045</v>
      </c>
      <c r="C59" s="1256">
        <v>0.625</v>
      </c>
      <c r="D59" s="1256">
        <v>0.78125</v>
      </c>
      <c r="E59" s="1308">
        <v>0.15625</v>
      </c>
      <c r="H59" s="846"/>
      <c r="I59" s="851"/>
      <c r="J59" s="953"/>
      <c r="K59" s="895">
        <v>38674</v>
      </c>
      <c r="L59" s="897" t="s">
        <v>43</v>
      </c>
      <c r="M59" s="893"/>
      <c r="N59" s="896">
        <v>39042</v>
      </c>
      <c r="O59" s="919" t="s">
        <v>40</v>
      </c>
      <c r="P59" s="893"/>
      <c r="Q59" s="1229">
        <v>39394</v>
      </c>
      <c r="R59" s="897" t="s">
        <v>43</v>
      </c>
      <c r="S59" s="893"/>
      <c r="T59" s="896">
        <v>39776</v>
      </c>
      <c r="U59" s="897" t="s">
        <v>43</v>
      </c>
      <c r="V59" s="931"/>
    </row>
    <row r="60" spans="1:33" ht="16.5" thickBot="1" x14ac:dyDescent="0.3">
      <c r="B60" s="1186">
        <v>44053</v>
      </c>
      <c r="C60" s="1187">
        <v>0.58333333333333337</v>
      </c>
      <c r="D60" s="1187">
        <v>0.64583333333333337</v>
      </c>
      <c r="E60" s="1308">
        <v>6.25E-2</v>
      </c>
      <c r="F60" s="1113"/>
      <c r="H60" s="846"/>
      <c r="I60" s="851"/>
      <c r="J60" s="953"/>
      <c r="K60" s="900">
        <v>38708</v>
      </c>
      <c r="L60" s="937" t="s">
        <v>43</v>
      </c>
      <c r="M60" s="923"/>
      <c r="N60" s="903">
        <v>39424</v>
      </c>
      <c r="O60" s="924" t="s">
        <v>38</v>
      </c>
      <c r="P60" s="923"/>
      <c r="Q60" s="1230">
        <v>39434</v>
      </c>
      <c r="R60" s="901" t="s">
        <v>43</v>
      </c>
      <c r="S60" s="902"/>
      <c r="T60" s="903">
        <v>39785</v>
      </c>
      <c r="U60" s="901" t="s">
        <v>43</v>
      </c>
      <c r="V60" s="940"/>
      <c r="Z60" s="832"/>
      <c r="AA60" s="838"/>
    </row>
    <row r="61" spans="1:33" ht="16.5" thickBot="1" x14ac:dyDescent="0.3">
      <c r="B61" s="1183">
        <v>44055</v>
      </c>
      <c r="C61" s="1184">
        <v>0.58333333333333337</v>
      </c>
      <c r="D61" s="1184">
        <v>0.75</v>
      </c>
      <c r="E61" s="1308">
        <v>0.16666666666666663</v>
      </c>
      <c r="F61" s="1113"/>
      <c r="H61" s="846"/>
      <c r="I61" s="851"/>
      <c r="J61" s="953"/>
      <c r="K61" s="926"/>
      <c r="L61" s="926"/>
      <c r="M61" s="926"/>
      <c r="N61" s="926"/>
      <c r="O61" s="926"/>
      <c r="P61" s="926"/>
      <c r="Q61" s="926"/>
      <c r="R61" s="926"/>
      <c r="S61" s="926"/>
      <c r="T61" s="926"/>
      <c r="U61" s="926"/>
      <c r="V61" s="926"/>
      <c r="Z61" s="832"/>
      <c r="AA61" s="838"/>
    </row>
    <row r="62" spans="1:33" ht="16.5" thickBot="1" x14ac:dyDescent="0.3">
      <c r="B62" s="1129">
        <v>44069</v>
      </c>
      <c r="C62" s="1165">
        <v>0.625</v>
      </c>
      <c r="D62" s="1165">
        <v>0.72916666666666663</v>
      </c>
      <c r="E62" s="1308">
        <v>0.10416666666666663</v>
      </c>
      <c r="F62" s="1113"/>
      <c r="H62" s="846"/>
      <c r="I62" s="851"/>
      <c r="J62" s="953"/>
      <c r="K62" s="1347">
        <v>2001</v>
      </c>
      <c r="L62" s="1344"/>
      <c r="M62" s="884"/>
      <c r="N62" s="1343">
        <v>2002</v>
      </c>
      <c r="O62" s="1344"/>
      <c r="P62" s="941"/>
      <c r="Q62" s="1343">
        <v>2003</v>
      </c>
      <c r="R62" s="1344"/>
      <c r="S62" s="884"/>
      <c r="T62" s="1345">
        <v>2004</v>
      </c>
      <c r="U62" s="1346"/>
      <c r="V62" s="911"/>
      <c r="Y62" s="926"/>
      <c r="Z62" s="926"/>
      <c r="AA62" s="926"/>
      <c r="AB62" s="926"/>
      <c r="AC62" s="949"/>
      <c r="AD62" s="926"/>
      <c r="AE62" s="926"/>
      <c r="AF62" s="926"/>
      <c r="AG62" s="926"/>
    </row>
    <row r="63" spans="1:33" ht="16.5" thickBot="1" x14ac:dyDescent="0.3">
      <c r="B63" s="1252">
        <v>44070</v>
      </c>
      <c r="C63" s="1253">
        <v>0.58333333333333337</v>
      </c>
      <c r="D63" s="1253">
        <v>0.72916666666666663</v>
      </c>
      <c r="E63" s="1312">
        <v>0.14583333333333326</v>
      </c>
      <c r="F63" s="1094" t="s">
        <v>78</v>
      </c>
      <c r="H63" s="846"/>
      <c r="I63" s="851"/>
      <c r="J63" s="953"/>
      <c r="K63" s="886" t="s">
        <v>48</v>
      </c>
      <c r="L63" s="887" t="s">
        <v>49</v>
      </c>
      <c r="M63" s="888"/>
      <c r="N63" s="889" t="s">
        <v>48</v>
      </c>
      <c r="O63" s="887" t="s">
        <v>49</v>
      </c>
      <c r="P63" s="888"/>
      <c r="Q63" s="889" t="s">
        <v>48</v>
      </c>
      <c r="R63" s="887" t="s">
        <v>49</v>
      </c>
      <c r="S63" s="888"/>
      <c r="T63" s="889" t="s">
        <v>48</v>
      </c>
      <c r="U63" s="887" t="s">
        <v>49</v>
      </c>
      <c r="V63" s="890"/>
      <c r="Y63" s="950"/>
      <c r="Z63" s="950"/>
      <c r="AA63" s="950"/>
      <c r="AB63" s="926"/>
      <c r="AC63" s="949"/>
      <c r="AD63" s="926"/>
      <c r="AE63" s="926"/>
      <c r="AF63" s="926"/>
      <c r="AG63" s="926"/>
    </row>
    <row r="64" spans="1:33" ht="15.75" x14ac:dyDescent="0.25">
      <c r="B64" s="1313">
        <v>44071</v>
      </c>
      <c r="C64" s="1311">
        <v>0.58333333333333337</v>
      </c>
      <c r="D64" s="1311">
        <v>0.71875</v>
      </c>
      <c r="E64" s="1314">
        <v>0.13541666666666663</v>
      </c>
      <c r="H64" s="846"/>
      <c r="I64" s="851"/>
      <c r="J64" s="953"/>
      <c r="K64" s="891">
        <v>36894</v>
      </c>
      <c r="L64" s="892" t="s">
        <v>43</v>
      </c>
      <c r="M64" s="893"/>
      <c r="N64" s="894">
        <v>37264</v>
      </c>
      <c r="O64" s="892" t="s">
        <v>43</v>
      </c>
      <c r="P64" s="893"/>
      <c r="Q64" s="894">
        <v>37645</v>
      </c>
      <c r="R64" s="892" t="s">
        <v>43</v>
      </c>
      <c r="S64" s="893"/>
      <c r="T64" s="894">
        <v>38012</v>
      </c>
      <c r="U64" s="892" t="s">
        <v>50</v>
      </c>
      <c r="V64" s="931"/>
      <c r="X64" s="950"/>
      <c r="Y64" s="950"/>
      <c r="Z64" s="950"/>
      <c r="AA64" s="950"/>
      <c r="AB64" s="926"/>
      <c r="AC64" s="949"/>
      <c r="AD64" s="926"/>
      <c r="AE64" s="926"/>
      <c r="AF64" s="926"/>
      <c r="AG64" s="926"/>
    </row>
    <row r="65" spans="2:27" ht="16.5" thickBot="1" x14ac:dyDescent="0.3">
      <c r="B65" s="1099" t="s">
        <v>7</v>
      </c>
      <c r="C65" s="1100">
        <v>6</v>
      </c>
      <c r="D65" s="1315" t="s">
        <v>107</v>
      </c>
      <c r="E65" s="1305">
        <v>0.77083333333333337</v>
      </c>
      <c r="F65" s="1168"/>
      <c r="H65" s="846"/>
      <c r="I65" s="850"/>
      <c r="J65" s="953"/>
      <c r="K65" s="895">
        <v>36944</v>
      </c>
      <c r="L65" s="897" t="s">
        <v>43</v>
      </c>
      <c r="M65" s="893"/>
      <c r="N65" s="896">
        <v>37292</v>
      </c>
      <c r="O65" s="897" t="s">
        <v>43</v>
      </c>
      <c r="P65" s="893"/>
      <c r="Q65" s="896">
        <v>37665</v>
      </c>
      <c r="R65" s="897" t="s">
        <v>43</v>
      </c>
      <c r="S65" s="893"/>
      <c r="T65" s="916">
        <v>38019</v>
      </c>
      <c r="U65" s="917" t="s">
        <v>43</v>
      </c>
      <c r="V65" s="942"/>
      <c r="Z65" s="848"/>
      <c r="AA65" s="848"/>
    </row>
    <row r="66" spans="2:27" ht="16.5" thickBot="1" x14ac:dyDescent="0.3">
      <c r="B66" s="1234"/>
      <c r="C66" s="1235"/>
      <c r="D66" s="1236"/>
      <c r="E66" s="1133"/>
      <c r="G66" s="852"/>
      <c r="H66" s="1285"/>
      <c r="J66" s="953"/>
      <c r="K66" s="895">
        <v>36953</v>
      </c>
      <c r="L66" s="897" t="s">
        <v>43</v>
      </c>
      <c r="M66" s="893"/>
      <c r="N66" s="896">
        <v>37316</v>
      </c>
      <c r="O66" s="897" t="s">
        <v>43</v>
      </c>
      <c r="P66" s="893"/>
      <c r="Q66" s="896">
        <v>37684</v>
      </c>
      <c r="R66" s="897" t="s">
        <v>43</v>
      </c>
      <c r="S66" s="893"/>
      <c r="T66" s="916">
        <v>38069</v>
      </c>
      <c r="U66" s="917" t="s">
        <v>38</v>
      </c>
      <c r="V66" s="942"/>
      <c r="Z66" s="848"/>
      <c r="AA66" s="848"/>
    </row>
    <row r="67" spans="2:27" ht="16.5" thickBot="1" x14ac:dyDescent="0.3">
      <c r="B67" s="1281">
        <v>44076</v>
      </c>
      <c r="C67" s="1282">
        <v>0.58333333333333337</v>
      </c>
      <c r="D67" s="1282">
        <v>0.75</v>
      </c>
      <c r="E67" s="1308">
        <v>0.16666666666666666</v>
      </c>
      <c r="F67" s="1169"/>
      <c r="G67" s="852"/>
      <c r="H67" s="1286"/>
      <c r="I67" s="846"/>
      <c r="J67" s="953"/>
      <c r="K67" s="895">
        <v>36991</v>
      </c>
      <c r="L67" s="897" t="s">
        <v>39</v>
      </c>
      <c r="M67" s="893"/>
      <c r="N67" s="896">
        <v>37364</v>
      </c>
      <c r="O67" s="897" t="s">
        <v>39</v>
      </c>
      <c r="P67" s="893"/>
      <c r="Q67" s="896">
        <v>37712</v>
      </c>
      <c r="R67" s="897" t="s">
        <v>38</v>
      </c>
      <c r="S67" s="893"/>
      <c r="T67" s="916">
        <v>38100</v>
      </c>
      <c r="U67" s="917" t="s">
        <v>39</v>
      </c>
      <c r="V67" s="942"/>
      <c r="Z67" s="848"/>
      <c r="AA67" s="848"/>
    </row>
    <row r="68" spans="2:27" ht="16.5" thickBot="1" x14ac:dyDescent="0.3">
      <c r="B68" s="1283">
        <v>44077</v>
      </c>
      <c r="C68" s="1207">
        <v>0.58333333333333337</v>
      </c>
      <c r="D68" s="1207">
        <v>0.72916666666666663</v>
      </c>
      <c r="E68" s="1310">
        <v>0.14583333333333334</v>
      </c>
      <c r="F68" s="1094" t="s">
        <v>42</v>
      </c>
      <c r="G68" s="852"/>
      <c r="H68" s="852"/>
      <c r="I68" s="846"/>
      <c r="J68" s="953"/>
      <c r="K68" s="895">
        <v>37033</v>
      </c>
      <c r="L68" s="897" t="s">
        <v>39</v>
      </c>
      <c r="M68" s="893"/>
      <c r="N68" s="896">
        <v>37385</v>
      </c>
      <c r="O68" s="897" t="s">
        <v>42</v>
      </c>
      <c r="P68" s="893"/>
      <c r="Q68" s="896">
        <v>37750</v>
      </c>
      <c r="R68" s="897" t="s">
        <v>39</v>
      </c>
      <c r="S68" s="893"/>
      <c r="T68" s="896">
        <v>38133</v>
      </c>
      <c r="U68" s="897" t="s">
        <v>39</v>
      </c>
      <c r="V68" s="931"/>
    </row>
    <row r="69" spans="2:27" ht="15.75" thickBot="1" x14ac:dyDescent="0.3">
      <c r="B69" s="1135" t="s">
        <v>8</v>
      </c>
      <c r="C69" s="1203">
        <f>COUNT(B67:B68)</f>
        <v>2</v>
      </c>
      <c r="D69" s="1204" t="s">
        <v>25</v>
      </c>
      <c r="E69" s="1305">
        <f>SUM(E67:E68)</f>
        <v>0.3125</v>
      </c>
      <c r="G69" s="762"/>
      <c r="J69" s="953"/>
      <c r="K69" s="895">
        <v>37144</v>
      </c>
      <c r="L69" s="897" t="s">
        <v>42</v>
      </c>
      <c r="M69" s="893"/>
      <c r="N69" s="896">
        <v>37503</v>
      </c>
      <c r="O69" s="897" t="s">
        <v>39</v>
      </c>
      <c r="P69" s="893"/>
      <c r="Q69" s="896">
        <v>37867</v>
      </c>
      <c r="R69" s="897" t="s">
        <v>39</v>
      </c>
      <c r="S69" s="893"/>
      <c r="T69" s="896">
        <v>38239</v>
      </c>
      <c r="U69" s="897" t="s">
        <v>52</v>
      </c>
      <c r="V69" s="931"/>
    </row>
    <row r="70" spans="2:27" ht="15.75" thickBot="1" x14ac:dyDescent="0.3">
      <c r="B70" s="1136"/>
      <c r="C70" s="1131"/>
      <c r="D70" s="1137"/>
      <c r="E70" s="1133"/>
      <c r="G70" s="762"/>
      <c r="J70" s="953"/>
      <c r="K70" s="895">
        <v>37193</v>
      </c>
      <c r="L70" s="897" t="s">
        <v>38</v>
      </c>
      <c r="M70" s="893"/>
      <c r="N70" s="896">
        <v>37532</v>
      </c>
      <c r="O70" s="897" t="s">
        <v>42</v>
      </c>
      <c r="P70" s="893"/>
      <c r="Q70" s="896">
        <v>37907</v>
      </c>
      <c r="R70" s="897" t="s">
        <v>42</v>
      </c>
      <c r="S70" s="893"/>
      <c r="T70" s="896">
        <v>38264</v>
      </c>
      <c r="U70" s="897" t="s">
        <v>52</v>
      </c>
      <c r="V70" s="931"/>
    </row>
    <row r="71" spans="2:27" ht="15.75" thickBot="1" x14ac:dyDescent="0.3">
      <c r="B71" s="1287">
        <v>44111</v>
      </c>
      <c r="C71" s="1282">
        <v>0.60416666666666663</v>
      </c>
      <c r="D71" s="1282">
        <v>0.75</v>
      </c>
      <c r="E71" s="1308">
        <v>0.14583333333333337</v>
      </c>
      <c r="G71" s="762"/>
      <c r="J71" s="953"/>
      <c r="K71" s="895"/>
      <c r="L71" s="897"/>
      <c r="M71" s="893"/>
      <c r="N71" s="896"/>
      <c r="O71" s="897"/>
      <c r="P71" s="893"/>
      <c r="Q71" s="896"/>
      <c r="R71" s="897"/>
      <c r="S71" s="893"/>
      <c r="T71" s="896"/>
      <c r="U71" s="897"/>
      <c r="V71" s="931"/>
    </row>
    <row r="72" spans="2:27" ht="15.75" thickBot="1" x14ac:dyDescent="0.3">
      <c r="B72" s="1290">
        <v>44112</v>
      </c>
      <c r="C72" s="1207">
        <v>0.5625</v>
      </c>
      <c r="D72" s="1207">
        <v>0.72916666666666663</v>
      </c>
      <c r="E72" s="1310">
        <v>0.16666666666666663</v>
      </c>
      <c r="F72" s="1094" t="s">
        <v>42</v>
      </c>
      <c r="G72" s="762"/>
      <c r="J72" s="953"/>
      <c r="K72" s="895"/>
      <c r="L72" s="897"/>
      <c r="M72" s="893"/>
      <c r="N72" s="896"/>
      <c r="O72" s="897"/>
      <c r="P72" s="893"/>
      <c r="Q72" s="896"/>
      <c r="R72" s="897"/>
      <c r="S72" s="893"/>
      <c r="T72" s="896"/>
      <c r="U72" s="897"/>
      <c r="V72" s="931"/>
    </row>
    <row r="73" spans="2:27" ht="15.75" thickBot="1" x14ac:dyDescent="0.3">
      <c r="B73" s="1287">
        <v>44117</v>
      </c>
      <c r="C73" s="1282">
        <v>0.625</v>
      </c>
      <c r="D73" s="1282">
        <v>0.73958333333333337</v>
      </c>
      <c r="E73" s="1308">
        <v>0.11458333333333337</v>
      </c>
      <c r="F73" s="1169"/>
      <c r="G73" s="762"/>
      <c r="J73" s="953"/>
      <c r="K73" s="895">
        <v>37208</v>
      </c>
      <c r="L73" s="897" t="s">
        <v>43</v>
      </c>
      <c r="M73" s="893"/>
      <c r="N73" s="896"/>
      <c r="O73" s="897"/>
      <c r="P73" s="893"/>
      <c r="Q73" s="896">
        <v>37930</v>
      </c>
      <c r="R73" s="897" t="s">
        <v>53</v>
      </c>
      <c r="S73" s="893"/>
      <c r="T73" s="896">
        <v>38306</v>
      </c>
      <c r="U73" s="897" t="s">
        <v>54</v>
      </c>
      <c r="V73" s="931"/>
    </row>
    <row r="74" spans="2:27" ht="15.75" thickBot="1" x14ac:dyDescent="0.3">
      <c r="B74" s="1287">
        <v>44125</v>
      </c>
      <c r="C74" s="1282">
        <v>0.625</v>
      </c>
      <c r="D74" s="1282">
        <v>0.67708333333333337</v>
      </c>
      <c r="E74" s="1308">
        <v>5.208333333333337E-2</v>
      </c>
      <c r="F74" s="1169"/>
      <c r="G74" s="762"/>
      <c r="J74" s="954"/>
      <c r="K74" s="900">
        <v>37252</v>
      </c>
      <c r="L74" s="901" t="s">
        <v>55</v>
      </c>
      <c r="M74" s="902"/>
      <c r="N74" s="903">
        <v>37594</v>
      </c>
      <c r="O74" s="901" t="s">
        <v>38</v>
      </c>
      <c r="P74" s="902"/>
      <c r="Q74" s="903">
        <v>37963</v>
      </c>
      <c r="R74" s="901" t="s">
        <v>43</v>
      </c>
      <c r="S74" s="902"/>
      <c r="T74" s="903">
        <v>38341</v>
      </c>
      <c r="U74" s="937" t="s">
        <v>54</v>
      </c>
      <c r="V74" s="943"/>
    </row>
    <row r="75" spans="2:27" ht="15.75" thickBot="1" x14ac:dyDescent="0.3">
      <c r="B75" s="1223" t="s">
        <v>9</v>
      </c>
      <c r="C75" s="1224">
        <f>COUNT(B71:B74)</f>
        <v>4</v>
      </c>
      <c r="D75" s="1225" t="s">
        <v>25</v>
      </c>
      <c r="E75" s="1305">
        <f>SUM(E71:E74)</f>
        <v>0.47916666666666674</v>
      </c>
      <c r="F75" s="1169"/>
      <c r="G75" s="762"/>
      <c r="K75" s="944"/>
      <c r="L75" s="945"/>
      <c r="M75" s="946"/>
      <c r="N75" s="947"/>
      <c r="O75" s="945"/>
      <c r="P75" s="946"/>
      <c r="Q75" s="947"/>
      <c r="R75" s="945"/>
      <c r="S75" s="946"/>
      <c r="T75" s="947"/>
      <c r="U75" s="948"/>
      <c r="V75" s="948"/>
      <c r="W75" s="767"/>
      <c r="Y75" s="861"/>
    </row>
    <row r="76" spans="2:27" ht="15" x14ac:dyDescent="0.25">
      <c r="B76" s="1234"/>
      <c r="C76" s="1235"/>
      <c r="D76" s="1236"/>
      <c r="E76" s="1133"/>
      <c r="G76" s="762"/>
      <c r="J76" s="951"/>
      <c r="K76" s="926"/>
      <c r="V76" s="926"/>
      <c r="W76" s="767"/>
      <c r="X76" s="767"/>
      <c r="Y76" s="864"/>
    </row>
    <row r="77" spans="2:27" ht="15.75" thickBot="1" x14ac:dyDescent="0.3">
      <c r="B77" s="1136"/>
      <c r="C77" s="1142"/>
      <c r="D77" s="1293"/>
      <c r="E77" s="1133"/>
      <c r="F77" s="1169"/>
      <c r="G77" s="762"/>
      <c r="J77" s="951"/>
      <c r="K77" s="926"/>
      <c r="V77" s="926"/>
      <c r="W77" s="767"/>
      <c r="X77" s="767"/>
      <c r="Y77" s="864"/>
    </row>
    <row r="78" spans="2:27" ht="15.75" thickBot="1" x14ac:dyDescent="0.3">
      <c r="B78" s="1329">
        <v>44138</v>
      </c>
      <c r="C78" s="1282">
        <v>0.25</v>
      </c>
      <c r="D78" s="1282">
        <v>0.34375</v>
      </c>
      <c r="E78" s="1308">
        <v>9.375E-2</v>
      </c>
      <c r="G78" s="762"/>
      <c r="J78" s="951"/>
      <c r="K78" s="950"/>
      <c r="V78" s="926"/>
      <c r="W78" s="767"/>
      <c r="X78" s="767"/>
      <c r="Y78" s="864"/>
    </row>
    <row r="79" spans="2:27" ht="15.75" thickBot="1" x14ac:dyDescent="0.3">
      <c r="B79" s="1330">
        <v>44153</v>
      </c>
      <c r="C79" s="1282">
        <v>0.25</v>
      </c>
      <c r="D79" s="1282">
        <v>0.34375</v>
      </c>
      <c r="E79" s="1308">
        <v>9.375E-2</v>
      </c>
      <c r="G79" s="762"/>
      <c r="J79" s="949"/>
      <c r="K79" s="926"/>
      <c r="L79" s="951"/>
      <c r="M79" s="952"/>
      <c r="N79" s="926"/>
      <c r="O79" s="926"/>
      <c r="P79" s="949"/>
      <c r="Q79" s="926"/>
      <c r="R79" s="926"/>
      <c r="S79" s="926"/>
      <c r="T79" s="926"/>
      <c r="U79" s="926"/>
      <c r="V79" s="926"/>
      <c r="W79" s="767"/>
      <c r="X79" s="767"/>
      <c r="Y79" s="864"/>
    </row>
    <row r="80" spans="2:27" ht="15.75" thickBot="1" x14ac:dyDescent="0.3">
      <c r="B80" s="1331">
        <v>44154</v>
      </c>
      <c r="C80" s="1207">
        <v>0.25</v>
      </c>
      <c r="D80" s="1207">
        <v>0.34375</v>
      </c>
      <c r="E80" s="1310">
        <v>9.375E-2</v>
      </c>
      <c r="F80" s="1094" t="s">
        <v>43</v>
      </c>
      <c r="G80" s="762"/>
      <c r="K80" s="926"/>
      <c r="L80" s="951"/>
      <c r="M80" s="952"/>
      <c r="N80" s="926"/>
      <c r="O80" s="926"/>
      <c r="P80" s="949"/>
      <c r="Q80" s="926"/>
      <c r="R80" s="926"/>
      <c r="S80" s="926"/>
      <c r="T80" s="926"/>
      <c r="U80" s="926"/>
      <c r="V80" s="926"/>
      <c r="W80" s="767"/>
      <c r="X80" s="767"/>
      <c r="Y80" s="864"/>
    </row>
    <row r="81" spans="2:27" ht="16.5" thickBot="1" x14ac:dyDescent="0.3">
      <c r="B81" s="1330"/>
      <c r="C81" s="1282"/>
      <c r="D81" s="1282"/>
      <c r="E81" s="1308"/>
      <c r="F81" s="1169"/>
      <c r="G81" s="762"/>
      <c r="M81" s="853"/>
      <c r="N81" s="854"/>
      <c r="O81" s="855"/>
      <c r="P81" s="850"/>
      <c r="Q81" s="850"/>
      <c r="X81" s="767"/>
      <c r="Y81" s="864"/>
    </row>
    <row r="82" spans="2:27" ht="16.5" thickBot="1" x14ac:dyDescent="0.3">
      <c r="B82" s="1223" t="s">
        <v>108</v>
      </c>
      <c r="C82" s="1224">
        <f>COUNT(B78:B81)</f>
        <v>3</v>
      </c>
      <c r="D82" s="1225" t="s">
        <v>25</v>
      </c>
      <c r="E82" s="1305">
        <f>SUM(E78:E81)</f>
        <v>0.28125</v>
      </c>
      <c r="F82" s="1169"/>
      <c r="G82" s="762"/>
      <c r="M82" s="853"/>
      <c r="N82" s="854"/>
      <c r="O82" s="855"/>
      <c r="P82" s="850"/>
      <c r="Q82" s="850"/>
      <c r="X82" s="767"/>
      <c r="Y82" s="864"/>
    </row>
    <row r="83" spans="2:27" s="1322" customFormat="1" ht="16.5" thickBot="1" x14ac:dyDescent="0.3">
      <c r="B83" s="1269"/>
      <c r="C83" s="1318"/>
      <c r="D83" s="1324"/>
      <c r="E83" s="1325"/>
      <c r="F83" s="1269"/>
      <c r="J83" s="1326"/>
      <c r="M83" s="1319"/>
      <c r="N83" s="1320"/>
      <c r="O83" s="1321"/>
      <c r="X83" s="1327"/>
      <c r="Y83" s="1328"/>
    </row>
    <row r="84" spans="2:27" ht="16.5" thickBot="1" x14ac:dyDescent="0.3">
      <c r="B84" s="1255">
        <v>44167</v>
      </c>
      <c r="C84" s="1256">
        <v>0.25</v>
      </c>
      <c r="D84" s="1256">
        <v>0.33333333333333331</v>
      </c>
      <c r="E84" s="1308">
        <v>8.3333333333333315E-2</v>
      </c>
      <c r="G84" s="762"/>
      <c r="K84" s="854"/>
      <c r="L84" s="853"/>
      <c r="M84" s="854"/>
      <c r="N84" s="850"/>
      <c r="O84" s="855"/>
      <c r="P84" s="850"/>
    </row>
    <row r="85" spans="2:27" ht="16.5" thickBot="1" x14ac:dyDescent="0.3">
      <c r="B85" s="1186">
        <v>44168</v>
      </c>
      <c r="C85" s="1187">
        <v>0.25</v>
      </c>
      <c r="D85" s="1187">
        <v>0.33333333333333331</v>
      </c>
      <c r="E85" s="1308">
        <v>8.3333333333333315E-2</v>
      </c>
      <c r="F85" s="1113"/>
      <c r="G85" s="762"/>
      <c r="K85" s="850"/>
      <c r="L85" s="856"/>
      <c r="M85" s="854"/>
      <c r="N85" s="853"/>
      <c r="O85" s="854"/>
      <c r="P85" s="850"/>
      <c r="Q85" s="855"/>
      <c r="R85" s="850"/>
    </row>
    <row r="86" spans="2:27" ht="16.5" thickBot="1" x14ac:dyDescent="0.3">
      <c r="B86" s="1290">
        <v>44174</v>
      </c>
      <c r="C86" s="1207">
        <v>0.25</v>
      </c>
      <c r="D86" s="1207">
        <v>0.34375</v>
      </c>
      <c r="E86" s="1310">
        <v>9.375E-2</v>
      </c>
      <c r="F86" s="1094" t="s">
        <v>43</v>
      </c>
      <c r="G86" s="850"/>
      <c r="K86" s="850"/>
      <c r="L86" s="856"/>
      <c r="M86" s="854"/>
      <c r="N86" s="853"/>
      <c r="O86" s="854"/>
      <c r="P86" s="850"/>
      <c r="Q86" s="855"/>
      <c r="R86" s="850"/>
    </row>
    <row r="87" spans="2:27" ht="15.75" x14ac:dyDescent="0.25">
      <c r="B87" s="1129">
        <v>44191</v>
      </c>
      <c r="C87" s="1165">
        <v>0.29166666666666669</v>
      </c>
      <c r="D87" s="1165">
        <v>0.375</v>
      </c>
      <c r="E87" s="1308">
        <v>8.3333333333333315E-2</v>
      </c>
      <c r="F87" s="1113"/>
      <c r="G87" s="852"/>
      <c r="K87" s="850"/>
      <c r="L87" s="856"/>
      <c r="M87" s="854"/>
      <c r="N87" s="853"/>
      <c r="O87" s="854"/>
      <c r="P87" s="850"/>
      <c r="Q87" s="850"/>
    </row>
    <row r="88" spans="2:27" ht="16.5" thickBot="1" x14ac:dyDescent="0.3">
      <c r="B88" s="1099" t="s">
        <v>11</v>
      </c>
      <c r="C88" s="1100">
        <v>6</v>
      </c>
      <c r="D88" s="1315" t="s">
        <v>107</v>
      </c>
      <c r="E88" s="1323">
        <f>SUM(E84:E87)</f>
        <v>0.34374999999999994</v>
      </c>
      <c r="F88" s="1168"/>
      <c r="G88" s="850"/>
      <c r="K88" s="850"/>
      <c r="L88" s="856"/>
      <c r="M88" s="854"/>
      <c r="N88" s="853"/>
      <c r="O88" s="854"/>
      <c r="P88" s="850"/>
      <c r="Q88" s="850"/>
    </row>
    <row r="89" spans="2:27" ht="16.5" thickBot="1" x14ac:dyDescent="0.3">
      <c r="B89" s="1136"/>
      <c r="C89" s="1142"/>
      <c r="D89" s="1143"/>
      <c r="E89" s="1133"/>
      <c r="F89" s="1172"/>
      <c r="G89" s="762"/>
      <c r="K89" s="850"/>
      <c r="L89" s="856"/>
      <c r="M89" s="854"/>
      <c r="N89" s="853"/>
      <c r="O89" s="854"/>
      <c r="P89" s="850"/>
      <c r="V89" s="861"/>
    </row>
    <row r="90" spans="2:27" ht="15.75" x14ac:dyDescent="0.25">
      <c r="B90" s="1144" t="s">
        <v>12</v>
      </c>
      <c r="C90" s="1145">
        <f>C80+C75+C69+C65+C44+C36+C28+C23+C18+C8+C88+C57</f>
        <v>53.25</v>
      </c>
      <c r="D90" s="1146" t="s">
        <v>25</v>
      </c>
      <c r="E90" s="1332">
        <f>E82+E75+E69+E65+E44+E36+E28+E23+E18++E57+E8+E88</f>
        <v>57.756250000000001</v>
      </c>
      <c r="F90" s="1154"/>
      <c r="G90" s="762"/>
      <c r="K90" s="850"/>
      <c r="L90" s="850"/>
      <c r="M90" s="850"/>
      <c r="N90" s="850"/>
      <c r="O90" s="850"/>
      <c r="P90" s="863"/>
      <c r="V90" s="861"/>
    </row>
    <row r="91" spans="2:27" ht="30.75" thickBot="1" x14ac:dyDescent="0.3">
      <c r="B91" s="1149" t="s">
        <v>17</v>
      </c>
      <c r="C91" s="1150">
        <f>C90/12</f>
        <v>4.4375</v>
      </c>
      <c r="D91" s="1151" t="s">
        <v>25</v>
      </c>
      <c r="E91" s="1333">
        <f>E90/12</f>
        <v>4.8130208333333337</v>
      </c>
      <c r="G91" s="762"/>
      <c r="V91" s="861"/>
    </row>
    <row r="92" spans="2:27" x14ac:dyDescent="0.2">
      <c r="E92" s="1268"/>
      <c r="V92" s="861"/>
    </row>
    <row r="93" spans="2:27" ht="15" x14ac:dyDescent="0.25">
      <c r="E93" s="1268"/>
      <c r="V93" s="861"/>
      <c r="Z93" s="875"/>
      <c r="AA93" s="875"/>
    </row>
    <row r="94" spans="2:27" ht="15" x14ac:dyDescent="0.25">
      <c r="E94" s="1268"/>
      <c r="V94" s="861"/>
      <c r="Z94" s="875"/>
      <c r="AA94" s="875"/>
    </row>
    <row r="95" spans="2:27" ht="15" x14ac:dyDescent="0.25">
      <c r="V95" s="861"/>
      <c r="Z95" s="875"/>
      <c r="AA95" s="875"/>
    </row>
    <row r="96" spans="2:27" ht="15" x14ac:dyDescent="0.25">
      <c r="V96" s="861"/>
      <c r="Z96" s="875"/>
      <c r="AA96" s="875"/>
    </row>
    <row r="97" spans="5:27" ht="15" x14ac:dyDescent="0.25">
      <c r="J97" s="762"/>
      <c r="Z97" s="875"/>
      <c r="AA97" s="875"/>
    </row>
    <row r="98" spans="5:27" ht="15.75" x14ac:dyDescent="0.25">
      <c r="J98" s="762"/>
      <c r="V98" s="856"/>
      <c r="Z98" s="875"/>
      <c r="AA98" s="875"/>
    </row>
    <row r="99" spans="5:27" x14ac:dyDescent="0.2">
      <c r="J99" s="762"/>
    </row>
    <row r="100" spans="5:27" x14ac:dyDescent="0.2">
      <c r="J100" s="762"/>
    </row>
    <row r="105" spans="5:27" x14ac:dyDescent="0.2">
      <c r="E105" s="762"/>
      <c r="K105" s="859"/>
      <c r="L105" s="850"/>
    </row>
    <row r="106" spans="5:27" x14ac:dyDescent="0.2">
      <c r="E106" s="762"/>
      <c r="K106" s="859"/>
      <c r="L106" s="850"/>
    </row>
    <row r="107" spans="5:27" x14ac:dyDescent="0.2">
      <c r="E107" s="762"/>
      <c r="K107" s="859"/>
      <c r="L107" s="850"/>
    </row>
    <row r="108" spans="5:27" x14ac:dyDescent="0.2">
      <c r="E108" s="762"/>
      <c r="K108" s="859"/>
      <c r="L108" s="850"/>
    </row>
    <row r="109" spans="5:27" x14ac:dyDescent="0.2">
      <c r="E109" s="762"/>
      <c r="K109" s="850"/>
      <c r="L109" s="851"/>
      <c r="M109" s="842"/>
      <c r="N109" s="842"/>
      <c r="O109" s="859"/>
      <c r="P109" s="850"/>
    </row>
    <row r="110" spans="5:27" x14ac:dyDescent="0.2">
      <c r="E110" s="762"/>
      <c r="K110" s="842"/>
      <c r="L110" s="848"/>
      <c r="M110" s="842"/>
      <c r="N110" s="842"/>
      <c r="O110" s="842"/>
      <c r="P110" s="842"/>
    </row>
    <row r="111" spans="5:27" x14ac:dyDescent="0.2">
      <c r="K111" s="842"/>
      <c r="L111" s="848"/>
      <c r="M111" s="842"/>
      <c r="N111" s="842"/>
      <c r="O111" s="842"/>
      <c r="P111" s="842"/>
    </row>
    <row r="112" spans="5:27" x14ac:dyDescent="0.2">
      <c r="G112" s="762"/>
      <c r="K112" s="842"/>
      <c r="L112" s="848"/>
      <c r="M112" s="842"/>
      <c r="N112" s="842"/>
      <c r="O112" s="842"/>
      <c r="P112" s="842"/>
    </row>
    <row r="113" spans="5:16" x14ac:dyDescent="0.2">
      <c r="E113" s="762"/>
      <c r="G113" s="762"/>
      <c r="J113" s="762"/>
      <c r="K113" s="842"/>
      <c r="L113" s="848"/>
      <c r="M113" s="842"/>
      <c r="N113" s="842"/>
      <c r="O113" s="842"/>
      <c r="P113" s="842"/>
    </row>
    <row r="114" spans="5:16" x14ac:dyDescent="0.2">
      <c r="E114" s="762"/>
      <c r="G114" s="762"/>
      <c r="J114" s="762"/>
      <c r="K114" s="842"/>
      <c r="L114" s="848"/>
      <c r="M114" s="842"/>
      <c r="N114" s="842"/>
      <c r="O114" s="842"/>
      <c r="P114" s="842"/>
    </row>
    <row r="115" spans="5:16" x14ac:dyDescent="0.2">
      <c r="E115" s="762"/>
      <c r="J115" s="762"/>
      <c r="K115" s="842"/>
      <c r="L115" s="848"/>
      <c r="M115" s="842"/>
      <c r="N115" s="842"/>
      <c r="O115" s="842"/>
      <c r="P115" s="842"/>
    </row>
  </sheetData>
  <mergeCells count="27">
    <mergeCell ref="B1:E1"/>
    <mergeCell ref="H1:I1"/>
    <mergeCell ref="K1:V1"/>
    <mergeCell ref="B2:B3"/>
    <mergeCell ref="C2:D2"/>
    <mergeCell ref="E2:E3"/>
    <mergeCell ref="K2:L2"/>
    <mergeCell ref="N2:O2"/>
    <mergeCell ref="Q2:R2"/>
    <mergeCell ref="T2:U2"/>
    <mergeCell ref="K62:L62"/>
    <mergeCell ref="N62:O62"/>
    <mergeCell ref="Q62:R62"/>
    <mergeCell ref="T62:U62"/>
    <mergeCell ref="Q17:R17"/>
    <mergeCell ref="T17:U17"/>
    <mergeCell ref="K32:L32"/>
    <mergeCell ref="N32:O32"/>
    <mergeCell ref="Q32:R32"/>
    <mergeCell ref="T32:U32"/>
    <mergeCell ref="K17:L17"/>
    <mergeCell ref="N17:O17"/>
    <mergeCell ref="A58:F58"/>
    <mergeCell ref="K47:L47"/>
    <mergeCell ref="N47:O47"/>
    <mergeCell ref="Q47:R47"/>
    <mergeCell ref="T47:U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B1:AI116"/>
  <sheetViews>
    <sheetView showGridLines="0" topLeftCell="A43" workbookViewId="0">
      <selection activeCell="U4" sqref="U4"/>
    </sheetView>
  </sheetViews>
  <sheetFormatPr defaultRowHeight="12.75" x14ac:dyDescent="0.2"/>
  <cols>
    <col min="1" max="1" width="3.140625" style="762" customWidth="1"/>
    <col min="2" max="2" width="14.28515625" style="762" bestFit="1" customWidth="1"/>
    <col min="3" max="4" width="11" style="762" bestFit="1" customWidth="1"/>
    <col min="5" max="5" width="11.7109375" style="1032" customWidth="1"/>
    <col min="6" max="6" width="10.85546875" style="762" customWidth="1"/>
    <col min="7" max="7" width="2.7109375" style="789" customWidth="1"/>
    <col min="8" max="9" width="13.28515625" style="762" customWidth="1"/>
    <col min="10" max="10" width="1.28515625" style="926" customWidth="1"/>
    <col min="11" max="11" width="9.5703125" style="762" bestFit="1" customWidth="1"/>
    <col min="12" max="12" width="9.140625" style="762"/>
    <col min="13" max="13" width="1.28515625" style="762" customWidth="1"/>
    <col min="14" max="15" width="9.140625" style="762"/>
    <col min="16" max="16" width="1.28515625" style="762" customWidth="1"/>
    <col min="17" max="18" width="9.140625" style="762"/>
    <col min="19" max="19" width="1.28515625" style="762" customWidth="1"/>
    <col min="20" max="21" width="9.140625" style="762"/>
    <col min="22" max="22" width="1.28515625" style="762" customWidth="1"/>
    <col min="23" max="24" width="9.140625" style="762"/>
    <col min="25" max="25" width="1.28515625" style="762" customWidth="1"/>
    <col min="26" max="26" width="9.140625" style="762"/>
    <col min="27" max="27" width="9.140625" style="762" customWidth="1"/>
    <col min="28" max="28" width="1.5703125" style="762" customWidth="1"/>
    <col min="29" max="16384" width="9.140625" style="762"/>
  </cols>
  <sheetData>
    <row r="1" spans="2:27" ht="16.5" thickBot="1" x14ac:dyDescent="0.3">
      <c r="B1" s="1360" t="s">
        <v>101</v>
      </c>
      <c r="C1" s="1361"/>
      <c r="D1" s="1361"/>
      <c r="E1" s="1362"/>
      <c r="F1" s="876"/>
      <c r="G1" s="805"/>
      <c r="H1" s="1363" t="s">
        <v>102</v>
      </c>
      <c r="I1" s="1364"/>
      <c r="J1" s="953"/>
      <c r="K1" s="1357" t="s">
        <v>59</v>
      </c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9"/>
    </row>
    <row r="2" spans="2:27" ht="16.5" thickBot="1" x14ac:dyDescent="0.3">
      <c r="B2" s="1365" t="s">
        <v>20</v>
      </c>
      <c r="C2" s="1367" t="s">
        <v>21</v>
      </c>
      <c r="D2" s="1368"/>
      <c r="E2" s="1369" t="s">
        <v>22</v>
      </c>
      <c r="F2" s="876"/>
      <c r="G2" s="805"/>
      <c r="H2" s="881" t="s">
        <v>27</v>
      </c>
      <c r="I2" s="882" t="s">
        <v>28</v>
      </c>
      <c r="J2" s="953"/>
      <c r="K2" s="1347" t="s">
        <v>93</v>
      </c>
      <c r="L2" s="1344"/>
      <c r="M2" s="884"/>
      <c r="N2" s="1343" t="s">
        <v>94</v>
      </c>
      <c r="O2" s="1344"/>
      <c r="P2" s="884"/>
      <c r="Q2" s="1343" t="s">
        <v>95</v>
      </c>
      <c r="R2" s="1344"/>
      <c r="S2" s="884"/>
      <c r="T2" s="1345">
        <v>2020</v>
      </c>
      <c r="U2" s="1346"/>
      <c r="V2" s="885"/>
    </row>
    <row r="3" spans="2:27" ht="16.5" thickBot="1" x14ac:dyDescent="0.3">
      <c r="B3" s="1366"/>
      <c r="C3" s="1026" t="s">
        <v>23</v>
      </c>
      <c r="D3" s="694" t="s">
        <v>24</v>
      </c>
      <c r="E3" s="1370"/>
      <c r="F3" s="876"/>
      <c r="G3" s="805"/>
      <c r="H3" s="883" t="s">
        <v>0</v>
      </c>
      <c r="I3" s="702">
        <v>7.5</v>
      </c>
      <c r="J3" s="953"/>
      <c r="K3" s="886" t="s">
        <v>48</v>
      </c>
      <c r="L3" s="887" t="s">
        <v>49</v>
      </c>
      <c r="M3" s="888"/>
      <c r="N3" s="889" t="s">
        <v>48</v>
      </c>
      <c r="O3" s="887" t="s">
        <v>49</v>
      </c>
      <c r="P3" s="888"/>
      <c r="Q3" s="889" t="s">
        <v>48</v>
      </c>
      <c r="R3" s="887" t="s">
        <v>49</v>
      </c>
      <c r="S3" s="888"/>
      <c r="T3" s="889" t="s">
        <v>48</v>
      </c>
      <c r="U3" s="887" t="s">
        <v>49</v>
      </c>
      <c r="V3" s="890"/>
    </row>
    <row r="4" spans="2:27" ht="15.75" x14ac:dyDescent="0.25">
      <c r="B4" s="1054">
        <v>43838</v>
      </c>
      <c r="C4" s="1055">
        <v>0.25</v>
      </c>
      <c r="D4" s="1055">
        <v>0.33333333333333331</v>
      </c>
      <c r="E4" s="1300">
        <v>8.3333333333333329E-2</v>
      </c>
      <c r="F4" s="876"/>
      <c r="G4" s="805"/>
      <c r="H4" s="908" t="s">
        <v>1</v>
      </c>
      <c r="I4" s="482"/>
      <c r="J4" s="953"/>
      <c r="K4" s="891">
        <v>42744</v>
      </c>
      <c r="L4" s="892" t="s">
        <v>43</v>
      </c>
      <c r="M4" s="893"/>
      <c r="N4" s="894">
        <v>43107</v>
      </c>
      <c r="O4" s="892" t="s">
        <v>43</v>
      </c>
      <c r="P4" s="893"/>
      <c r="Q4" s="894">
        <v>43487</v>
      </c>
      <c r="R4" s="892" t="s">
        <v>43</v>
      </c>
      <c r="S4" s="808"/>
      <c r="T4" s="799"/>
      <c r="U4" s="807"/>
      <c r="V4" s="809"/>
    </row>
    <row r="5" spans="2:27" ht="15.75" x14ac:dyDescent="0.25">
      <c r="B5" s="1054">
        <v>43850</v>
      </c>
      <c r="C5" s="1055">
        <v>0.3125</v>
      </c>
      <c r="D5" s="1055">
        <v>0.375</v>
      </c>
      <c r="E5" s="1300">
        <v>6.25E-2</v>
      </c>
      <c r="F5" s="876"/>
      <c r="G5" s="805"/>
      <c r="H5" s="908" t="s">
        <v>2</v>
      </c>
      <c r="I5" s="482"/>
      <c r="J5" s="953"/>
      <c r="K5" s="895">
        <v>42776</v>
      </c>
      <c r="L5" s="892" t="s">
        <v>43</v>
      </c>
      <c r="M5" s="893"/>
      <c r="N5" s="896">
        <v>43134</v>
      </c>
      <c r="O5" s="892" t="s">
        <v>55</v>
      </c>
      <c r="P5" s="808"/>
      <c r="Q5" s="896">
        <v>43497</v>
      </c>
      <c r="R5" s="897" t="s">
        <v>43</v>
      </c>
      <c r="S5" s="808"/>
      <c r="T5" s="813"/>
      <c r="U5" s="807"/>
      <c r="V5" s="815"/>
    </row>
    <row r="6" spans="2:27" ht="16.5" thickBot="1" x14ac:dyDescent="0.3">
      <c r="B6" s="1054">
        <v>43851</v>
      </c>
      <c r="C6" s="1055">
        <v>0.25</v>
      </c>
      <c r="D6" s="1055">
        <v>0.33333333333333331</v>
      </c>
      <c r="E6" s="1300">
        <v>8.3333333333333315E-2</v>
      </c>
      <c r="F6" s="876"/>
      <c r="G6" s="805"/>
      <c r="H6" s="908" t="s">
        <v>3</v>
      </c>
      <c r="I6" s="482"/>
      <c r="J6" s="953"/>
      <c r="K6" s="895">
        <v>42810</v>
      </c>
      <c r="L6" s="892" t="s">
        <v>43</v>
      </c>
      <c r="M6" s="893"/>
      <c r="N6" s="896">
        <v>43174</v>
      </c>
      <c r="O6" s="897" t="s">
        <v>43</v>
      </c>
      <c r="P6" s="808"/>
      <c r="Q6" s="896">
        <v>43531</v>
      </c>
      <c r="R6" s="897" t="s">
        <v>38</v>
      </c>
      <c r="S6" s="808"/>
      <c r="T6" s="813"/>
      <c r="U6" s="807"/>
      <c r="V6" s="815"/>
    </row>
    <row r="7" spans="2:27" ht="16.5" thickBot="1" x14ac:dyDescent="0.3">
      <c r="B7" s="1278">
        <v>43852</v>
      </c>
      <c r="C7" s="1279">
        <v>0.25</v>
      </c>
      <c r="D7" s="1279">
        <v>0.33333333333333331</v>
      </c>
      <c r="E7" s="1301">
        <v>8.3333333333333315E-2</v>
      </c>
      <c r="F7" s="1094" t="s">
        <v>54</v>
      </c>
      <c r="G7" s="805"/>
      <c r="H7" s="908" t="s">
        <v>29</v>
      </c>
      <c r="I7" s="482"/>
      <c r="J7" s="953"/>
      <c r="K7" s="895">
        <v>42854</v>
      </c>
      <c r="L7" s="897" t="s">
        <v>42</v>
      </c>
      <c r="M7" s="893"/>
      <c r="N7" s="896">
        <v>43201</v>
      </c>
      <c r="O7" s="897" t="s">
        <v>43</v>
      </c>
      <c r="P7" s="808"/>
      <c r="Q7" s="896">
        <v>43558</v>
      </c>
      <c r="R7" s="897" t="s">
        <v>43</v>
      </c>
      <c r="S7" s="808"/>
      <c r="T7" s="813"/>
      <c r="U7" s="807"/>
      <c r="V7" s="815"/>
    </row>
    <row r="8" spans="2:27" ht="16.5" thickBot="1" x14ac:dyDescent="0.3">
      <c r="B8" s="1095" t="s">
        <v>0</v>
      </c>
      <c r="C8" s="1096">
        <f>COUNT(B4:B7)</f>
        <v>4</v>
      </c>
      <c r="D8" s="1097" t="s">
        <v>25</v>
      </c>
      <c r="E8" s="1302">
        <v>0.3125</v>
      </c>
      <c r="G8" s="805"/>
      <c r="H8" s="908" t="s">
        <v>5</v>
      </c>
      <c r="I8" s="482"/>
      <c r="J8" s="953"/>
      <c r="K8" s="895">
        <v>42872</v>
      </c>
      <c r="L8" s="897" t="s">
        <v>40</v>
      </c>
      <c r="M8" s="893"/>
      <c r="N8" s="896">
        <v>43234</v>
      </c>
      <c r="O8" s="897" t="s">
        <v>39</v>
      </c>
      <c r="P8" s="808"/>
      <c r="Q8" s="896">
        <v>43614</v>
      </c>
      <c r="R8" s="897" t="s">
        <v>39</v>
      </c>
      <c r="S8" s="808"/>
      <c r="T8" s="800"/>
      <c r="U8" s="814"/>
      <c r="V8" s="809"/>
    </row>
    <row r="9" spans="2:27" ht="15.75" x14ac:dyDescent="0.25">
      <c r="B9" s="1297"/>
      <c r="C9" s="1298"/>
      <c r="D9" s="1298"/>
      <c r="E9" s="1299"/>
      <c r="F9" s="876"/>
      <c r="G9" s="805"/>
      <c r="H9" s="908" t="s">
        <v>6</v>
      </c>
      <c r="I9" s="482"/>
      <c r="J9" s="953"/>
      <c r="K9" s="895">
        <v>42900</v>
      </c>
      <c r="L9" s="897" t="s">
        <v>39</v>
      </c>
      <c r="M9" s="893"/>
      <c r="N9" s="898">
        <v>43270</v>
      </c>
      <c r="O9" s="899" t="s">
        <v>39</v>
      </c>
      <c r="P9" s="808"/>
      <c r="Q9" s="896">
        <v>43640</v>
      </c>
      <c r="R9" s="897" t="s">
        <v>40</v>
      </c>
      <c r="S9" s="808"/>
      <c r="T9" s="800"/>
      <c r="U9" s="897"/>
      <c r="V9" s="809"/>
    </row>
    <row r="10" spans="2:27" ht="16.5" thickBot="1" x14ac:dyDescent="0.3">
      <c r="B10" s="1372" t="s">
        <v>96</v>
      </c>
      <c r="C10" s="1373"/>
      <c r="D10" s="1373"/>
      <c r="E10" s="1374"/>
      <c r="F10" s="876"/>
      <c r="G10" s="805"/>
      <c r="H10" s="908" t="s">
        <v>7</v>
      </c>
      <c r="I10" s="482"/>
      <c r="J10" s="953"/>
      <c r="K10" s="895">
        <v>42929</v>
      </c>
      <c r="L10" s="897" t="s">
        <v>39</v>
      </c>
      <c r="M10" s="893"/>
      <c r="N10" s="896">
        <v>43292</v>
      </c>
      <c r="O10" s="897" t="s">
        <v>40</v>
      </c>
      <c r="P10" s="808"/>
      <c r="Q10" s="896">
        <v>43663</v>
      </c>
      <c r="R10" s="897" t="s">
        <v>42</v>
      </c>
      <c r="S10" s="808"/>
      <c r="T10" s="800"/>
      <c r="U10" s="897"/>
      <c r="V10" s="809"/>
    </row>
    <row r="11" spans="2:27" ht="15.75" x14ac:dyDescent="0.25">
      <c r="B11" s="1365" t="s">
        <v>20</v>
      </c>
      <c r="C11" s="1367" t="s">
        <v>21</v>
      </c>
      <c r="D11" s="1368"/>
      <c r="E11" s="1369" t="s">
        <v>22</v>
      </c>
      <c r="F11" s="876"/>
      <c r="G11" s="805"/>
      <c r="H11" s="908" t="s">
        <v>8</v>
      </c>
      <c r="I11" s="806"/>
      <c r="J11" s="953"/>
      <c r="K11" s="895">
        <v>42965</v>
      </c>
      <c r="L11" s="897" t="s">
        <v>42</v>
      </c>
      <c r="M11" s="893"/>
      <c r="N11" s="896">
        <v>43320</v>
      </c>
      <c r="O11" s="899" t="s">
        <v>39</v>
      </c>
      <c r="P11" s="808"/>
      <c r="Q11" s="896">
        <v>43690</v>
      </c>
      <c r="R11" s="897" t="s">
        <v>42</v>
      </c>
      <c r="S11" s="808"/>
      <c r="T11" s="800"/>
      <c r="U11" s="897"/>
      <c r="V11" s="809"/>
    </row>
    <row r="12" spans="2:27" ht="15.75" x14ac:dyDescent="0.25">
      <c r="B12" s="1366"/>
      <c r="C12" s="1026" t="s">
        <v>23</v>
      </c>
      <c r="D12" s="694" t="s">
        <v>24</v>
      </c>
      <c r="E12" s="1370"/>
      <c r="F12" s="876"/>
      <c r="H12" s="908" t="s">
        <v>9</v>
      </c>
      <c r="I12" s="806"/>
      <c r="J12" s="953"/>
      <c r="K12" s="895">
        <v>43006</v>
      </c>
      <c r="L12" s="897" t="s">
        <v>39</v>
      </c>
      <c r="M12" s="893"/>
      <c r="N12" s="896">
        <v>43347</v>
      </c>
      <c r="O12" s="897" t="s">
        <v>42</v>
      </c>
      <c r="P12" s="808"/>
      <c r="Q12" s="800">
        <v>43720</v>
      </c>
      <c r="R12" s="897" t="s">
        <v>39</v>
      </c>
      <c r="S12" s="808"/>
      <c r="T12" s="800"/>
      <c r="U12" s="897"/>
      <c r="V12" s="809"/>
    </row>
    <row r="13" spans="2:27" ht="15.75" x14ac:dyDescent="0.25">
      <c r="B13" s="1054">
        <v>43475</v>
      </c>
      <c r="C13" s="1055">
        <v>0.25</v>
      </c>
      <c r="D13" s="1055">
        <v>0.33333333333333331</v>
      </c>
      <c r="E13" s="1240">
        <v>2</v>
      </c>
      <c r="F13" s="876"/>
      <c r="G13" s="805"/>
      <c r="H13" s="908" t="s">
        <v>10</v>
      </c>
      <c r="I13" s="806"/>
      <c r="J13" s="953"/>
      <c r="K13" s="895">
        <v>43018</v>
      </c>
      <c r="L13" s="897" t="s">
        <v>42</v>
      </c>
      <c r="M13" s="893"/>
      <c r="N13" s="896">
        <v>43378</v>
      </c>
      <c r="O13" s="897" t="s">
        <v>39</v>
      </c>
      <c r="P13" s="808"/>
      <c r="Q13" s="800">
        <v>43741</v>
      </c>
      <c r="R13" s="897" t="s">
        <v>42</v>
      </c>
      <c r="S13" s="808"/>
      <c r="T13" s="800"/>
      <c r="U13" s="897"/>
      <c r="V13" s="809"/>
    </row>
    <row r="14" spans="2:27" ht="16.5" thickBot="1" x14ac:dyDescent="0.3">
      <c r="B14" s="1054">
        <v>43476</v>
      </c>
      <c r="C14" s="1055">
        <v>0.25</v>
      </c>
      <c r="D14" s="1055">
        <v>0.33333333333333331</v>
      </c>
      <c r="E14" s="1240">
        <v>2</v>
      </c>
      <c r="F14" s="876"/>
      <c r="H14" s="908" t="s">
        <v>11</v>
      </c>
      <c r="I14" s="806"/>
      <c r="J14" s="953"/>
      <c r="K14" s="895">
        <v>43067</v>
      </c>
      <c r="L14" s="892" t="s">
        <v>43</v>
      </c>
      <c r="M14" s="893"/>
      <c r="N14" s="896">
        <v>43433</v>
      </c>
      <c r="O14" s="897" t="s">
        <v>43</v>
      </c>
      <c r="P14" s="808"/>
      <c r="Q14" s="800">
        <v>43783</v>
      </c>
      <c r="R14" s="897" t="s">
        <v>38</v>
      </c>
      <c r="S14" s="808"/>
      <c r="T14" s="800"/>
      <c r="U14" s="897"/>
      <c r="V14" s="809"/>
    </row>
    <row r="15" spans="2:27" ht="16.5" thickBot="1" x14ac:dyDescent="0.3">
      <c r="B15" s="1054">
        <v>43486</v>
      </c>
      <c r="C15" s="1055">
        <v>0.25</v>
      </c>
      <c r="D15" s="1055">
        <v>0.375</v>
      </c>
      <c r="E15" s="1240">
        <v>3</v>
      </c>
      <c r="F15" s="1094" t="s">
        <v>54</v>
      </c>
      <c r="H15" s="909" t="s">
        <v>30</v>
      </c>
      <c r="I15" s="822">
        <f>SUM(I3:I14)</f>
        <v>7.5</v>
      </c>
      <c r="J15" s="953"/>
      <c r="K15" s="900">
        <v>43098</v>
      </c>
      <c r="L15" s="892" t="s">
        <v>43</v>
      </c>
      <c r="M15" s="902"/>
      <c r="N15" s="903">
        <v>43440</v>
      </c>
      <c r="O15" s="904" t="s">
        <v>43</v>
      </c>
      <c r="P15" s="823"/>
      <c r="Q15" s="802">
        <v>43819</v>
      </c>
      <c r="R15" s="897" t="s">
        <v>43</v>
      </c>
      <c r="S15" s="823"/>
      <c r="T15" s="802"/>
      <c r="U15" s="807"/>
      <c r="V15" s="825"/>
    </row>
    <row r="16" spans="2:27" ht="16.5" thickBot="1" x14ac:dyDescent="0.3">
      <c r="B16" s="1278">
        <v>43487</v>
      </c>
      <c r="C16" s="1279">
        <v>0.25</v>
      </c>
      <c r="D16" s="1279">
        <v>0.33333333333333331</v>
      </c>
      <c r="E16" s="1280">
        <v>2</v>
      </c>
      <c r="G16" s="805"/>
      <c r="H16" s="956"/>
      <c r="I16" s="818"/>
      <c r="J16" s="953"/>
      <c r="K16" s="905"/>
      <c r="L16" s="906"/>
      <c r="M16" s="907"/>
      <c r="N16" s="906"/>
      <c r="O16" s="906"/>
      <c r="P16" s="907"/>
      <c r="Q16" s="906"/>
      <c r="R16" s="906"/>
      <c r="S16" s="907"/>
      <c r="T16" s="906"/>
      <c r="U16" s="906"/>
      <c r="V16" s="907"/>
      <c r="W16" s="826"/>
      <c r="X16" s="827"/>
      <c r="Y16" s="827"/>
      <c r="Z16" s="826"/>
      <c r="AA16" s="828"/>
    </row>
    <row r="17" spans="2:35" ht="15.75" customHeight="1" thickBot="1" x14ac:dyDescent="0.3">
      <c r="B17" s="1095" t="s">
        <v>0</v>
      </c>
      <c r="C17" s="1096">
        <f>COUNT(B13:B16)</f>
        <v>4</v>
      </c>
      <c r="D17" s="1097" t="s">
        <v>25</v>
      </c>
      <c r="E17" s="1102">
        <f>SUM(E13:E16)</f>
        <v>9</v>
      </c>
      <c r="F17" s="1093"/>
      <c r="H17" s="758"/>
      <c r="I17" s="758"/>
      <c r="J17" s="953"/>
      <c r="K17" s="1347" t="s">
        <v>68</v>
      </c>
      <c r="L17" s="1344"/>
      <c r="M17" s="884"/>
      <c r="N17" s="1343" t="s">
        <v>69</v>
      </c>
      <c r="O17" s="1344"/>
      <c r="P17" s="884"/>
      <c r="Q17" s="1343" t="s">
        <v>70</v>
      </c>
      <c r="R17" s="1344"/>
      <c r="S17" s="884"/>
      <c r="T17" s="1345">
        <v>2016</v>
      </c>
      <c r="U17" s="1346"/>
      <c r="V17" s="885"/>
    </row>
    <row r="18" spans="2:35" ht="15.75" customHeight="1" thickBot="1" x14ac:dyDescent="0.3">
      <c r="B18" s="1093"/>
      <c r="C18" s="1093"/>
      <c r="D18" s="1093"/>
      <c r="E18" s="1093"/>
      <c r="F18" s="1093"/>
      <c r="G18" s="830"/>
      <c r="H18" s="829"/>
      <c r="I18" s="829"/>
      <c r="J18" s="953"/>
      <c r="K18" s="886" t="s">
        <v>48</v>
      </c>
      <c r="L18" s="887" t="s">
        <v>49</v>
      </c>
      <c r="M18" s="888"/>
      <c r="N18" s="889" t="s">
        <v>48</v>
      </c>
      <c r="O18" s="887" t="s">
        <v>49</v>
      </c>
      <c r="P18" s="888"/>
      <c r="Q18" s="889" t="s">
        <v>48</v>
      </c>
      <c r="R18" s="887" t="s">
        <v>49</v>
      </c>
      <c r="S18" s="888"/>
      <c r="T18" s="889" t="s">
        <v>48</v>
      </c>
      <c r="U18" s="887" t="s">
        <v>49</v>
      </c>
      <c r="V18" s="890"/>
    </row>
    <row r="19" spans="2:35" ht="15.75" customHeight="1" thickBot="1" x14ac:dyDescent="0.3">
      <c r="B19" s="1193"/>
      <c r="C19" s="1194"/>
      <c r="D19" s="1194"/>
      <c r="E19" s="1090"/>
      <c r="F19" s="1094" t="s">
        <v>54</v>
      </c>
      <c r="G19" s="830"/>
      <c r="H19" s="829"/>
      <c r="I19" s="829"/>
      <c r="J19" s="953"/>
      <c r="K19" s="891">
        <v>41299</v>
      </c>
      <c r="L19" s="892" t="s">
        <v>43</v>
      </c>
      <c r="M19" s="893"/>
      <c r="N19" s="894">
        <v>41646</v>
      </c>
      <c r="O19" s="892" t="s">
        <v>43</v>
      </c>
      <c r="P19" s="893"/>
      <c r="Q19" s="894">
        <v>42012</v>
      </c>
      <c r="R19" s="892" t="s">
        <v>43</v>
      </c>
      <c r="S19" s="808"/>
      <c r="T19" s="799">
        <v>42388</v>
      </c>
      <c r="U19" s="807" t="s">
        <v>43</v>
      </c>
      <c r="V19" s="809"/>
    </row>
    <row r="20" spans="2:35" ht="15.75" customHeight="1" thickBot="1" x14ac:dyDescent="0.3">
      <c r="B20" s="1195">
        <v>43497</v>
      </c>
      <c r="C20" s="1156">
        <v>0.25</v>
      </c>
      <c r="D20" s="1156">
        <v>0.33333333333333331</v>
      </c>
      <c r="E20" s="1068">
        <v>2</v>
      </c>
      <c r="G20" s="830"/>
      <c r="H20" s="829"/>
      <c r="I20" s="829"/>
      <c r="J20" s="953"/>
      <c r="K20" s="895">
        <v>41323</v>
      </c>
      <c r="L20" s="892" t="s">
        <v>43</v>
      </c>
      <c r="M20" s="893"/>
      <c r="N20" s="896">
        <v>41682</v>
      </c>
      <c r="O20" s="897" t="s">
        <v>50</v>
      </c>
      <c r="P20" s="808"/>
      <c r="Q20" s="896">
        <v>42055</v>
      </c>
      <c r="R20" s="897" t="s">
        <v>43</v>
      </c>
      <c r="S20" s="808"/>
      <c r="T20" s="813">
        <v>42411</v>
      </c>
      <c r="U20" s="807" t="s">
        <v>43</v>
      </c>
      <c r="V20" s="815"/>
    </row>
    <row r="21" spans="2:35" ht="15.75" customHeight="1" thickBot="1" x14ac:dyDescent="0.3">
      <c r="B21" s="1099" t="s">
        <v>1</v>
      </c>
      <c r="C21" s="1100">
        <f>COUNT(B19:B20)</f>
        <v>1</v>
      </c>
      <c r="D21" s="1101" t="s">
        <v>25</v>
      </c>
      <c r="E21" s="1102">
        <f>SUM(E20)</f>
        <v>2</v>
      </c>
      <c r="F21" s="1103"/>
      <c r="G21" s="830"/>
      <c r="H21" s="758"/>
      <c r="I21" s="829"/>
      <c r="J21" s="953"/>
      <c r="K21" s="895">
        <v>41337</v>
      </c>
      <c r="L21" s="892" t="s">
        <v>43</v>
      </c>
      <c r="M21" s="893"/>
      <c r="N21" s="896">
        <v>41702</v>
      </c>
      <c r="O21" s="897" t="s">
        <v>43</v>
      </c>
      <c r="P21" s="808"/>
      <c r="Q21" s="896">
        <v>42070</v>
      </c>
      <c r="R21" s="897" t="s">
        <v>43</v>
      </c>
      <c r="S21" s="808"/>
      <c r="T21" s="813">
        <v>42432</v>
      </c>
      <c r="U21" s="807" t="s">
        <v>43</v>
      </c>
      <c r="V21" s="815"/>
    </row>
    <row r="22" spans="2:35" ht="15.75" customHeight="1" thickBot="1" x14ac:dyDescent="0.3">
      <c r="B22" s="1104"/>
      <c r="C22" s="1105"/>
      <c r="D22" s="1105"/>
      <c r="E22" s="1106"/>
      <c r="G22" s="830"/>
      <c r="I22" s="829"/>
      <c r="J22" s="953"/>
      <c r="K22" s="895">
        <v>41368</v>
      </c>
      <c r="L22" s="897" t="s">
        <v>74</v>
      </c>
      <c r="M22" s="893"/>
      <c r="N22" s="896">
        <v>41746</v>
      </c>
      <c r="O22" s="897" t="s">
        <v>43</v>
      </c>
      <c r="P22" s="808"/>
      <c r="Q22" s="896">
        <v>42104</v>
      </c>
      <c r="R22" s="897" t="s">
        <v>39</v>
      </c>
      <c r="S22" s="808"/>
      <c r="T22" s="813">
        <v>42466</v>
      </c>
      <c r="U22" s="807" t="s">
        <v>43</v>
      </c>
      <c r="V22" s="815"/>
    </row>
    <row r="23" spans="2:35" ht="15.75" customHeight="1" thickBot="1" x14ac:dyDescent="0.3">
      <c r="B23" s="1173">
        <v>43530</v>
      </c>
      <c r="C23" s="1109">
        <v>0.25</v>
      </c>
      <c r="D23" s="1109">
        <v>0.33333333333333331</v>
      </c>
      <c r="E23" s="1035">
        <v>2</v>
      </c>
      <c r="F23" s="1094" t="s">
        <v>97</v>
      </c>
      <c r="I23" s="758"/>
      <c r="J23" s="953"/>
      <c r="K23" s="895">
        <v>41424</v>
      </c>
      <c r="L23" s="897" t="s">
        <v>40</v>
      </c>
      <c r="M23" s="893"/>
      <c r="N23" s="896">
        <v>41787</v>
      </c>
      <c r="O23" s="897" t="s">
        <v>39</v>
      </c>
      <c r="P23" s="808"/>
      <c r="Q23" s="896">
        <v>42142</v>
      </c>
      <c r="R23" s="897" t="s">
        <v>40</v>
      </c>
      <c r="S23" s="808"/>
      <c r="T23" s="800">
        <v>42516</v>
      </c>
      <c r="U23" s="814" t="s">
        <v>40</v>
      </c>
      <c r="V23" s="809"/>
    </row>
    <row r="24" spans="2:35" ht="15.75" customHeight="1" x14ac:dyDescent="0.25">
      <c r="B24" s="1270">
        <v>43531</v>
      </c>
      <c r="C24" s="1251">
        <v>0.25</v>
      </c>
      <c r="D24" s="1251">
        <v>0.33333333333333331</v>
      </c>
      <c r="E24" s="1273">
        <v>2</v>
      </c>
      <c r="F24" s="1113"/>
      <c r="H24" s="758"/>
      <c r="I24" s="758"/>
      <c r="J24" s="953"/>
      <c r="K24" s="895">
        <v>41438</v>
      </c>
      <c r="L24" s="897" t="s">
        <v>42</v>
      </c>
      <c r="M24" s="893"/>
      <c r="N24" s="898">
        <v>41809</v>
      </c>
      <c r="O24" s="899" t="s">
        <v>42</v>
      </c>
      <c r="P24" s="808"/>
      <c r="Q24" s="896">
        <v>42171</v>
      </c>
      <c r="R24" s="897" t="s">
        <v>42</v>
      </c>
      <c r="S24" s="808"/>
      <c r="T24" s="800">
        <v>42543</v>
      </c>
      <c r="U24" s="897" t="s">
        <v>39</v>
      </c>
      <c r="V24" s="809"/>
    </row>
    <row r="25" spans="2:35" ht="15.75" customHeight="1" x14ac:dyDescent="0.25">
      <c r="B25" s="1173"/>
      <c r="C25" s="1109"/>
      <c r="D25" s="1109"/>
      <c r="E25" s="1035"/>
      <c r="F25" s="1113"/>
      <c r="H25" s="758"/>
      <c r="I25" s="758"/>
      <c r="J25" s="953"/>
      <c r="K25" s="895">
        <v>41471</v>
      </c>
      <c r="L25" s="897" t="s">
        <v>39</v>
      </c>
      <c r="M25" s="893"/>
      <c r="N25" s="896">
        <v>41822</v>
      </c>
      <c r="O25" s="897" t="s">
        <v>39</v>
      </c>
      <c r="P25" s="808"/>
      <c r="Q25" s="896">
        <v>42206</v>
      </c>
      <c r="R25" s="897" t="s">
        <v>51</v>
      </c>
      <c r="S25" s="808"/>
      <c r="T25" s="800">
        <v>42577</v>
      </c>
      <c r="U25" s="897" t="s">
        <v>39</v>
      </c>
      <c r="V25" s="809"/>
    </row>
    <row r="26" spans="2:35" ht="15.75" customHeight="1" thickBot="1" x14ac:dyDescent="0.3">
      <c r="B26" s="1099" t="s">
        <v>2</v>
      </c>
      <c r="C26" s="1100">
        <f>COUNT(B23:B25)</f>
        <v>2</v>
      </c>
      <c r="D26" s="1111" t="s">
        <v>25</v>
      </c>
      <c r="E26" s="1102">
        <f>SUM(E23:E25)</f>
        <v>4</v>
      </c>
      <c r="F26" s="1113"/>
      <c r="H26" s="832"/>
      <c r="I26" s="758"/>
      <c r="J26" s="953"/>
      <c r="K26" s="895">
        <v>41498</v>
      </c>
      <c r="L26" s="897" t="s">
        <v>42</v>
      </c>
      <c r="M26" s="893"/>
      <c r="N26" s="896">
        <v>41873</v>
      </c>
      <c r="O26" s="899" t="s">
        <v>42</v>
      </c>
      <c r="P26" s="808"/>
      <c r="Q26" s="896">
        <v>42221</v>
      </c>
      <c r="R26" s="897" t="s">
        <v>42</v>
      </c>
      <c r="S26" s="808"/>
      <c r="T26" s="800">
        <v>42597</v>
      </c>
      <c r="U26" s="897" t="s">
        <v>39</v>
      </c>
      <c r="V26" s="809"/>
    </row>
    <row r="27" spans="2:35" ht="15.75" customHeight="1" thickBot="1" x14ac:dyDescent="0.3">
      <c r="B27" s="1104"/>
      <c r="C27" s="1105"/>
      <c r="D27" s="1112"/>
      <c r="E27" s="1106"/>
      <c r="F27" s="1113"/>
      <c r="H27" s="832"/>
      <c r="I27" s="833"/>
      <c r="J27" s="953"/>
      <c r="K27" s="895">
        <v>41527</v>
      </c>
      <c r="L27" s="897" t="s">
        <v>39</v>
      </c>
      <c r="M27" s="893"/>
      <c r="N27" s="896">
        <v>41884</v>
      </c>
      <c r="O27" s="897" t="s">
        <v>51</v>
      </c>
      <c r="P27" s="808"/>
      <c r="Q27" s="800">
        <v>42249</v>
      </c>
      <c r="R27" s="897" t="s">
        <v>39</v>
      </c>
      <c r="S27" s="808"/>
      <c r="T27" s="800">
        <v>42621</v>
      </c>
      <c r="U27" s="897" t="s">
        <v>39</v>
      </c>
      <c r="V27" s="809"/>
    </row>
    <row r="28" spans="2:35" ht="15.75" customHeight="1" thickBot="1" x14ac:dyDescent="0.3">
      <c r="B28" s="1091">
        <v>43556</v>
      </c>
      <c r="C28" s="1092">
        <v>0.25</v>
      </c>
      <c r="D28" s="1092">
        <v>0.33333333333333331</v>
      </c>
      <c r="E28" s="1090">
        <v>2</v>
      </c>
      <c r="H28" s="838"/>
      <c r="I28" s="833"/>
      <c r="J28" s="953"/>
      <c r="K28" s="895">
        <v>41551</v>
      </c>
      <c r="L28" s="897" t="s">
        <v>39</v>
      </c>
      <c r="M28" s="893"/>
      <c r="N28" s="896">
        <v>41920</v>
      </c>
      <c r="O28" s="897" t="s">
        <v>40</v>
      </c>
      <c r="P28" s="808"/>
      <c r="Q28" s="800">
        <v>42296</v>
      </c>
      <c r="R28" s="897" t="s">
        <v>43</v>
      </c>
      <c r="S28" s="808"/>
      <c r="T28" s="800">
        <v>42662</v>
      </c>
      <c r="U28" s="897" t="s">
        <v>39</v>
      </c>
      <c r="V28" s="809"/>
    </row>
    <row r="29" spans="2:35" ht="15.75" customHeight="1" thickBot="1" x14ac:dyDescent="0.3">
      <c r="B29" s="1081">
        <v>43557</v>
      </c>
      <c r="C29" s="1082">
        <v>0.25</v>
      </c>
      <c r="D29" s="1082">
        <v>0.41666666666666669</v>
      </c>
      <c r="E29" s="1036">
        <v>4</v>
      </c>
      <c r="F29" s="1094" t="s">
        <v>54</v>
      </c>
      <c r="H29" s="838"/>
      <c r="I29" s="837" t="s">
        <v>41</v>
      </c>
      <c r="J29" s="953"/>
      <c r="K29" s="895">
        <v>41603</v>
      </c>
      <c r="L29" s="892" t="s">
        <v>43</v>
      </c>
      <c r="M29" s="893"/>
      <c r="N29" s="896">
        <v>41962</v>
      </c>
      <c r="O29" s="897" t="s">
        <v>43</v>
      </c>
      <c r="P29" s="808"/>
      <c r="Q29" s="800">
        <v>42332</v>
      </c>
      <c r="R29" s="897" t="s">
        <v>43</v>
      </c>
      <c r="S29" s="808"/>
      <c r="T29" s="800">
        <v>42697</v>
      </c>
      <c r="U29" s="897" t="s">
        <v>39</v>
      </c>
      <c r="V29" s="809"/>
    </row>
    <row r="30" spans="2:35" ht="15.75" customHeight="1" thickBot="1" x14ac:dyDescent="0.3">
      <c r="B30" s="1271">
        <v>43558</v>
      </c>
      <c r="C30" s="1272">
        <v>0.25</v>
      </c>
      <c r="D30" s="1272">
        <v>0.33333333333333331</v>
      </c>
      <c r="E30" s="1273">
        <v>2</v>
      </c>
      <c r="F30" s="1113"/>
      <c r="H30" s="838"/>
      <c r="I30" s="837"/>
      <c r="J30" s="954"/>
      <c r="K30" s="900">
        <v>41633</v>
      </c>
      <c r="L30" s="901" t="s">
        <v>43</v>
      </c>
      <c r="M30" s="902"/>
      <c r="N30" s="903">
        <v>41985</v>
      </c>
      <c r="O30" s="904" t="s">
        <v>43</v>
      </c>
      <c r="P30" s="823"/>
      <c r="Q30" s="802">
        <v>42358</v>
      </c>
      <c r="R30" s="897" t="s">
        <v>43</v>
      </c>
      <c r="S30" s="823"/>
      <c r="T30" s="802">
        <v>42720</v>
      </c>
      <c r="U30" s="807" t="s">
        <v>43</v>
      </c>
      <c r="V30" s="825"/>
    </row>
    <row r="31" spans="2:35" ht="15.75" customHeight="1" thickBot="1" x14ac:dyDescent="0.3">
      <c r="B31" s="1099" t="s">
        <v>3</v>
      </c>
      <c r="C31" s="1100">
        <f>COUNT(B28:B30)</f>
        <v>3</v>
      </c>
      <c r="D31" s="1111" t="s">
        <v>25</v>
      </c>
      <c r="E31" s="1102">
        <f>SUM(E28:E30)</f>
        <v>8</v>
      </c>
      <c r="F31" s="1154"/>
      <c r="G31" s="840"/>
      <c r="H31" s="838"/>
      <c r="I31" s="837"/>
      <c r="J31" s="953"/>
      <c r="K31" s="905"/>
      <c r="L31" s="906"/>
      <c r="M31" s="907"/>
      <c r="N31" s="906"/>
      <c r="O31" s="906"/>
      <c r="P31" s="907"/>
      <c r="Q31" s="906"/>
      <c r="R31" s="906"/>
      <c r="S31" s="907"/>
      <c r="T31" s="906"/>
      <c r="U31" s="906"/>
      <c r="V31" s="907"/>
    </row>
    <row r="32" spans="2:35" ht="15.75" customHeight="1" thickBot="1" x14ac:dyDescent="0.3">
      <c r="B32" s="1114"/>
      <c r="C32" s="1115"/>
      <c r="D32" s="1116"/>
      <c r="E32" s="1106"/>
      <c r="F32" s="1113"/>
      <c r="G32" s="840"/>
      <c r="H32" s="838"/>
      <c r="I32" s="839"/>
      <c r="J32" s="953"/>
      <c r="K32" s="1347" t="s">
        <v>58</v>
      </c>
      <c r="L32" s="1344"/>
      <c r="M32" s="884"/>
      <c r="N32" s="1345">
        <v>2010</v>
      </c>
      <c r="O32" s="1346"/>
      <c r="P32" s="910"/>
      <c r="Q32" s="1345">
        <v>2011</v>
      </c>
      <c r="R32" s="1346"/>
      <c r="S32" s="910"/>
      <c r="T32" s="1345">
        <v>2012</v>
      </c>
      <c r="U32" s="1348"/>
      <c r="V32" s="911"/>
      <c r="AF32" s="834"/>
      <c r="AG32" s="835"/>
      <c r="AH32" s="835"/>
      <c r="AI32" s="836"/>
    </row>
    <row r="33" spans="2:35" ht="15.75" customHeight="1" thickBot="1" x14ac:dyDescent="0.3">
      <c r="B33" s="1176">
        <v>43603</v>
      </c>
      <c r="C33" s="1157">
        <v>0.64583333333333337</v>
      </c>
      <c r="D33" s="1157">
        <v>0.76041666666666663</v>
      </c>
      <c r="E33" s="1177">
        <v>2.75</v>
      </c>
      <c r="F33" s="1113"/>
      <c r="G33" s="805"/>
      <c r="H33" s="838"/>
      <c r="J33" s="953"/>
      <c r="K33" s="886" t="s">
        <v>48</v>
      </c>
      <c r="L33" s="887" t="s">
        <v>49</v>
      </c>
      <c r="M33" s="888"/>
      <c r="N33" s="889" t="s">
        <v>48</v>
      </c>
      <c r="O33" s="887" t="s">
        <v>49</v>
      </c>
      <c r="P33" s="888"/>
      <c r="Q33" s="889" t="s">
        <v>48</v>
      </c>
      <c r="R33" s="887" t="s">
        <v>49</v>
      </c>
      <c r="S33" s="888"/>
      <c r="T33" s="889" t="s">
        <v>48</v>
      </c>
      <c r="U33" s="912" t="s">
        <v>49</v>
      </c>
      <c r="V33" s="913"/>
      <c r="AF33" s="834"/>
      <c r="AG33" s="835"/>
      <c r="AH33" s="835"/>
      <c r="AI33" s="836"/>
    </row>
    <row r="34" spans="2:35" ht="15.75" customHeight="1" thickBot="1" x14ac:dyDescent="0.3">
      <c r="B34" s="1176">
        <v>43605</v>
      </c>
      <c r="C34" s="1157">
        <v>0.66666666666666663</v>
      </c>
      <c r="D34" s="1157">
        <v>0.75</v>
      </c>
      <c r="E34" s="1177">
        <v>2</v>
      </c>
      <c r="F34" s="1113"/>
      <c r="H34" s="840"/>
      <c r="J34" s="953"/>
      <c r="K34" s="891">
        <v>39829</v>
      </c>
      <c r="L34" s="892" t="s">
        <v>43</v>
      </c>
      <c r="M34" s="893"/>
      <c r="N34" s="894">
        <v>40189</v>
      </c>
      <c r="O34" s="892" t="s">
        <v>43</v>
      </c>
      <c r="P34" s="893"/>
      <c r="Q34" s="894">
        <v>40557</v>
      </c>
      <c r="R34" s="892" t="s">
        <v>43</v>
      </c>
      <c r="S34" s="893"/>
      <c r="T34" s="894">
        <v>40912</v>
      </c>
      <c r="U34" s="914" t="s">
        <v>43</v>
      </c>
      <c r="V34" s="915"/>
      <c r="AF34" s="834"/>
      <c r="AG34" s="835"/>
      <c r="AH34" s="835"/>
      <c r="AI34" s="836"/>
    </row>
    <row r="35" spans="2:35" ht="15.75" customHeight="1" thickBot="1" x14ac:dyDescent="0.3">
      <c r="B35" s="1176">
        <v>43609</v>
      </c>
      <c r="C35" s="1157">
        <v>0.64583333333333337</v>
      </c>
      <c r="D35" s="1157">
        <v>0.75</v>
      </c>
      <c r="E35" s="1177">
        <v>2.5</v>
      </c>
      <c r="F35" s="1113"/>
      <c r="H35" s="840"/>
      <c r="J35" s="953"/>
      <c r="K35" s="895">
        <v>39849</v>
      </c>
      <c r="L35" s="897" t="s">
        <v>43</v>
      </c>
      <c r="M35" s="893"/>
      <c r="N35" s="916">
        <v>40210</v>
      </c>
      <c r="O35" s="917" t="s">
        <v>43</v>
      </c>
      <c r="P35" s="918"/>
      <c r="Q35" s="916">
        <v>40585</v>
      </c>
      <c r="R35" s="897" t="s">
        <v>43</v>
      </c>
      <c r="S35" s="918"/>
      <c r="T35" s="916">
        <v>40952</v>
      </c>
      <c r="U35" s="919" t="s">
        <v>43</v>
      </c>
      <c r="V35" s="920"/>
      <c r="AF35" s="834"/>
      <c r="AG35" s="835"/>
      <c r="AH35" s="835"/>
      <c r="AI35" s="836"/>
    </row>
    <row r="36" spans="2:35" ht="15.75" customHeight="1" thickBot="1" x14ac:dyDescent="0.3">
      <c r="B36" s="1176">
        <v>43613</v>
      </c>
      <c r="C36" s="1157">
        <v>0.625</v>
      </c>
      <c r="D36" s="1157">
        <v>0.75</v>
      </c>
      <c r="E36" s="1177">
        <v>3</v>
      </c>
      <c r="F36" s="1094" t="s">
        <v>52</v>
      </c>
      <c r="H36" s="840"/>
      <c r="J36" s="953"/>
      <c r="K36" s="895">
        <v>39876</v>
      </c>
      <c r="L36" s="897" t="s">
        <v>38</v>
      </c>
      <c r="M36" s="893"/>
      <c r="N36" s="916">
        <v>40239</v>
      </c>
      <c r="O36" s="917" t="s">
        <v>53</v>
      </c>
      <c r="P36" s="918"/>
      <c r="Q36" s="916">
        <v>40631</v>
      </c>
      <c r="R36" s="897" t="s">
        <v>43</v>
      </c>
      <c r="S36" s="918"/>
      <c r="T36" s="916">
        <v>40974</v>
      </c>
      <c r="U36" s="919" t="s">
        <v>43</v>
      </c>
      <c r="V36" s="920"/>
      <c r="AF36" s="834"/>
      <c r="AG36" s="835"/>
      <c r="AH36" s="835"/>
      <c r="AI36" s="836"/>
    </row>
    <row r="37" spans="2:35" ht="15.75" customHeight="1" x14ac:dyDescent="0.25">
      <c r="B37" s="1274">
        <v>43614</v>
      </c>
      <c r="C37" s="1275">
        <v>0.625</v>
      </c>
      <c r="D37" s="1275">
        <v>0.79166666666666663</v>
      </c>
      <c r="E37" s="1276">
        <v>4</v>
      </c>
      <c r="F37" s="1113"/>
      <c r="G37" s="805"/>
      <c r="H37" s="840"/>
      <c r="I37" s="838"/>
      <c r="J37" s="953"/>
      <c r="K37" s="895">
        <v>39930</v>
      </c>
      <c r="L37" s="897" t="s">
        <v>39</v>
      </c>
      <c r="M37" s="893"/>
      <c r="N37" s="916">
        <v>40274</v>
      </c>
      <c r="O37" s="917" t="s">
        <v>39</v>
      </c>
      <c r="P37" s="918"/>
      <c r="Q37" s="916">
        <v>40660</v>
      </c>
      <c r="R37" s="917" t="s">
        <v>39</v>
      </c>
      <c r="S37" s="918"/>
      <c r="T37" s="916">
        <v>41016</v>
      </c>
      <c r="U37" s="921" t="s">
        <v>39</v>
      </c>
      <c r="V37" s="922"/>
      <c r="AE37" s="834"/>
      <c r="AF37" s="835"/>
      <c r="AG37" s="835"/>
      <c r="AH37" s="836"/>
    </row>
    <row r="38" spans="2:35" ht="15.75" customHeight="1" x14ac:dyDescent="0.25">
      <c r="B38" s="1173">
        <v>43615</v>
      </c>
      <c r="C38" s="1109">
        <v>0.625</v>
      </c>
      <c r="D38" s="1109">
        <v>0.75</v>
      </c>
      <c r="E38" s="1035">
        <v>3</v>
      </c>
      <c r="F38" s="1113"/>
      <c r="G38" s="805"/>
      <c r="H38" s="846"/>
      <c r="I38" s="838"/>
      <c r="J38" s="953"/>
      <c r="K38" s="895">
        <v>39962</v>
      </c>
      <c r="L38" s="897" t="s">
        <v>39</v>
      </c>
      <c r="M38" s="893"/>
      <c r="N38" s="896">
        <v>40325</v>
      </c>
      <c r="O38" s="917" t="s">
        <v>39</v>
      </c>
      <c r="P38" s="893"/>
      <c r="Q38" s="896">
        <v>40694</v>
      </c>
      <c r="R38" s="917" t="s">
        <v>39</v>
      </c>
      <c r="S38" s="893"/>
      <c r="T38" s="896">
        <v>41032</v>
      </c>
      <c r="U38" s="921" t="s">
        <v>39</v>
      </c>
      <c r="V38" s="922"/>
    </row>
    <row r="39" spans="2:35" ht="15.75" customHeight="1" thickBot="1" x14ac:dyDescent="0.3">
      <c r="B39" s="1099" t="s">
        <v>4</v>
      </c>
      <c r="C39" s="1100">
        <f>COUNT(B33:B38)</f>
        <v>6</v>
      </c>
      <c r="D39" s="1111" t="s">
        <v>25</v>
      </c>
      <c r="E39" s="1102">
        <f>SUM(E33:E38)</f>
        <v>17.25</v>
      </c>
      <c r="F39" s="1155"/>
      <c r="G39" s="805"/>
      <c r="H39" s="842"/>
      <c r="I39" s="840"/>
      <c r="J39" s="953"/>
      <c r="K39" s="895">
        <v>39993</v>
      </c>
      <c r="L39" s="897" t="s">
        <v>39</v>
      </c>
      <c r="M39" s="893"/>
      <c r="N39" s="896">
        <v>40352</v>
      </c>
      <c r="O39" s="897" t="s">
        <v>42</v>
      </c>
      <c r="P39" s="893"/>
      <c r="Q39" s="896">
        <v>40722</v>
      </c>
      <c r="R39" s="897" t="s">
        <v>51</v>
      </c>
      <c r="S39" s="893"/>
      <c r="T39" s="896">
        <v>41089</v>
      </c>
      <c r="U39" s="919" t="s">
        <v>40</v>
      </c>
      <c r="V39" s="920"/>
    </row>
    <row r="40" spans="2:35" ht="15.75" customHeight="1" thickBot="1" x14ac:dyDescent="0.3">
      <c r="B40" s="1114"/>
      <c r="C40" s="1115"/>
      <c r="D40" s="1116"/>
      <c r="E40" s="1106"/>
      <c r="F40" s="1155"/>
      <c r="G40" s="847"/>
      <c r="H40" s="846"/>
      <c r="I40" s="840"/>
      <c r="J40" s="953"/>
      <c r="K40" s="895">
        <v>40022</v>
      </c>
      <c r="L40" s="897" t="s">
        <v>42</v>
      </c>
      <c r="M40" s="893"/>
      <c r="N40" s="896">
        <v>40381</v>
      </c>
      <c r="O40" s="917" t="s">
        <v>39</v>
      </c>
      <c r="P40" s="893"/>
      <c r="Q40" s="896">
        <v>40746</v>
      </c>
      <c r="R40" s="897" t="s">
        <v>51</v>
      </c>
      <c r="S40" s="893"/>
      <c r="T40" s="896">
        <v>41116</v>
      </c>
      <c r="U40" s="921" t="s">
        <v>39</v>
      </c>
      <c r="V40" s="922"/>
    </row>
    <row r="41" spans="2:35" ht="15.75" customHeight="1" thickBot="1" x14ac:dyDescent="0.3">
      <c r="B41" s="1247">
        <v>43633</v>
      </c>
      <c r="C41" s="1248">
        <v>0.58333333333333337</v>
      </c>
      <c r="D41" s="1248">
        <v>0.75</v>
      </c>
      <c r="E41" s="1053">
        <v>4</v>
      </c>
      <c r="F41" s="1158"/>
      <c r="G41" s="847"/>
      <c r="H41" s="846"/>
      <c r="I41" s="840"/>
      <c r="J41" s="953"/>
      <c r="K41" s="895">
        <v>40035</v>
      </c>
      <c r="L41" s="897" t="s">
        <v>42</v>
      </c>
      <c r="M41" s="893"/>
      <c r="N41" s="896">
        <v>40401</v>
      </c>
      <c r="O41" s="917" t="s">
        <v>39</v>
      </c>
      <c r="P41" s="893"/>
      <c r="Q41" s="896">
        <v>40759</v>
      </c>
      <c r="R41" s="897" t="s">
        <v>42</v>
      </c>
      <c r="S41" s="893"/>
      <c r="T41" s="896">
        <v>41127</v>
      </c>
      <c r="U41" s="919" t="s">
        <v>42</v>
      </c>
      <c r="V41" s="920"/>
    </row>
    <row r="42" spans="2:35" ht="15.75" customHeight="1" thickBot="1" x14ac:dyDescent="0.3">
      <c r="B42" s="1249">
        <v>43636</v>
      </c>
      <c r="C42" s="1246">
        <v>0.58333333333333337</v>
      </c>
      <c r="D42" s="1246">
        <v>0.68055555555555547</v>
      </c>
      <c r="E42" s="1036">
        <v>2.25</v>
      </c>
      <c r="F42" s="1094" t="s">
        <v>82</v>
      </c>
      <c r="G42" s="847"/>
      <c r="H42" s="846"/>
      <c r="I42" s="840"/>
      <c r="J42" s="953"/>
      <c r="K42" s="895">
        <v>40080</v>
      </c>
      <c r="L42" s="897" t="s">
        <v>39</v>
      </c>
      <c r="M42" s="893"/>
      <c r="N42" s="896">
        <v>40422</v>
      </c>
      <c r="O42" s="917" t="s">
        <v>39</v>
      </c>
      <c r="P42" s="893"/>
      <c r="Q42" s="896">
        <v>40800</v>
      </c>
      <c r="R42" s="897" t="s">
        <v>39</v>
      </c>
      <c r="S42" s="893"/>
      <c r="T42" s="896">
        <v>41153</v>
      </c>
      <c r="U42" s="919" t="s">
        <v>42</v>
      </c>
      <c r="V42" s="920"/>
    </row>
    <row r="43" spans="2:35" ht="15.75" customHeight="1" thickBot="1" x14ac:dyDescent="0.3">
      <c r="B43" s="1277">
        <v>43640</v>
      </c>
      <c r="C43" s="1251">
        <v>0.625</v>
      </c>
      <c r="D43" s="1251">
        <v>0.78125</v>
      </c>
      <c r="E43" s="1273">
        <v>3.75</v>
      </c>
      <c r="G43" s="847"/>
      <c r="H43" s="842"/>
      <c r="J43" s="953"/>
      <c r="K43" s="895">
        <v>40093</v>
      </c>
      <c r="L43" s="897" t="s">
        <v>39</v>
      </c>
      <c r="M43" s="893"/>
      <c r="N43" s="896">
        <v>40478</v>
      </c>
      <c r="O43" s="897" t="s">
        <v>53</v>
      </c>
      <c r="P43" s="893"/>
      <c r="Q43" s="896">
        <v>40847</v>
      </c>
      <c r="R43" s="897" t="s">
        <v>55</v>
      </c>
      <c r="S43" s="893"/>
      <c r="T43" s="896">
        <v>41185</v>
      </c>
      <c r="U43" s="919" t="s">
        <v>42</v>
      </c>
      <c r="V43" s="920"/>
    </row>
    <row r="44" spans="2:35" ht="15.75" customHeight="1" x14ac:dyDescent="0.25">
      <c r="B44" s="1247">
        <v>43643</v>
      </c>
      <c r="C44" s="1248">
        <v>0.66666666666666663</v>
      </c>
      <c r="D44" s="1248">
        <v>0.75</v>
      </c>
      <c r="E44" s="1053">
        <v>2</v>
      </c>
      <c r="F44" s="1155"/>
      <c r="G44" s="805"/>
      <c r="H44" s="842"/>
      <c r="J44" s="953"/>
      <c r="K44" s="895">
        <v>40129</v>
      </c>
      <c r="L44" s="897" t="s">
        <v>53</v>
      </c>
      <c r="M44" s="893"/>
      <c r="N44" s="896">
        <v>40490</v>
      </c>
      <c r="O44" s="897" t="s">
        <v>53</v>
      </c>
      <c r="P44" s="893"/>
      <c r="Q44" s="896">
        <v>40865</v>
      </c>
      <c r="R44" s="897" t="s">
        <v>43</v>
      </c>
      <c r="S44" s="893"/>
      <c r="T44" s="896">
        <v>41242</v>
      </c>
      <c r="U44" s="919" t="s">
        <v>43</v>
      </c>
      <c r="V44" s="920"/>
    </row>
    <row r="45" spans="2:35" ht="15.75" customHeight="1" thickBot="1" x14ac:dyDescent="0.3">
      <c r="B45" s="1249">
        <v>43644</v>
      </c>
      <c r="C45" s="1246">
        <v>0.66666666666666663</v>
      </c>
      <c r="D45" s="1246">
        <v>0.70833333333333337</v>
      </c>
      <c r="E45" s="1036">
        <v>1</v>
      </c>
      <c r="F45" s="1159"/>
      <c r="G45" s="762"/>
      <c r="H45" s="842"/>
      <c r="I45" s="842"/>
      <c r="J45" s="953"/>
      <c r="K45" s="900">
        <v>40168</v>
      </c>
      <c r="L45" s="901" t="s">
        <v>43</v>
      </c>
      <c r="M45" s="902"/>
      <c r="N45" s="903">
        <v>40892</v>
      </c>
      <c r="O45" s="904" t="s">
        <v>43</v>
      </c>
      <c r="P45" s="923"/>
      <c r="Q45" s="903">
        <v>40896</v>
      </c>
      <c r="R45" s="901" t="s">
        <v>43</v>
      </c>
      <c r="S45" s="923"/>
      <c r="T45" s="903">
        <v>41274</v>
      </c>
      <c r="U45" s="924" t="s">
        <v>43</v>
      </c>
      <c r="V45" s="925"/>
    </row>
    <row r="46" spans="2:35" ht="15.75" customHeight="1" thickBot="1" x14ac:dyDescent="0.3">
      <c r="B46" s="1249">
        <v>43646</v>
      </c>
      <c r="C46" s="1246">
        <v>0.66666666666666663</v>
      </c>
      <c r="D46" s="1246">
        <v>0.73958333333333337</v>
      </c>
      <c r="E46" s="1036">
        <v>1.75</v>
      </c>
      <c r="F46" s="1104"/>
      <c r="G46" s="805"/>
      <c r="I46" s="842"/>
      <c r="J46" s="953"/>
      <c r="K46" s="926"/>
      <c r="L46" s="926"/>
      <c r="M46" s="926"/>
      <c r="N46" s="926"/>
      <c r="O46" s="926"/>
      <c r="P46" s="926"/>
      <c r="Q46" s="926"/>
      <c r="R46" s="926"/>
      <c r="S46" s="926"/>
      <c r="T46" s="926"/>
      <c r="U46" s="926"/>
      <c r="V46" s="926"/>
    </row>
    <row r="47" spans="2:35" ht="15.75" customHeight="1" thickBot="1" x14ac:dyDescent="0.3">
      <c r="B47" s="1099" t="s">
        <v>5</v>
      </c>
      <c r="C47" s="1100">
        <f>COUNT(B41:B46)</f>
        <v>6</v>
      </c>
      <c r="D47" s="1111" t="s">
        <v>25</v>
      </c>
      <c r="E47" s="1102">
        <f>SUM(E41:E46)</f>
        <v>14.75</v>
      </c>
      <c r="F47" s="1159"/>
      <c r="I47" s="842"/>
      <c r="J47" s="953"/>
      <c r="K47" s="1349">
        <v>2005</v>
      </c>
      <c r="L47" s="1346"/>
      <c r="M47" s="910"/>
      <c r="N47" s="1345">
        <v>2006</v>
      </c>
      <c r="O47" s="1348"/>
      <c r="P47" s="910"/>
      <c r="Q47" s="1350" t="s">
        <v>56</v>
      </c>
      <c r="R47" s="1344"/>
      <c r="S47" s="884"/>
      <c r="T47" s="1343" t="s">
        <v>57</v>
      </c>
      <c r="U47" s="1344"/>
      <c r="V47" s="911"/>
    </row>
    <row r="48" spans="2:35" ht="15.75" customHeight="1" thickBot="1" x14ac:dyDescent="0.4">
      <c r="B48" s="1114"/>
      <c r="C48" s="1115"/>
      <c r="D48" s="1116"/>
      <c r="E48" s="1174"/>
      <c r="F48" s="1159"/>
      <c r="G48" s="852"/>
      <c r="I48" s="842"/>
      <c r="J48" s="953"/>
      <c r="K48" s="886" t="s">
        <v>48</v>
      </c>
      <c r="L48" s="887" t="s">
        <v>49</v>
      </c>
      <c r="M48" s="888"/>
      <c r="N48" s="889" t="s">
        <v>48</v>
      </c>
      <c r="O48" s="912" t="s">
        <v>49</v>
      </c>
      <c r="P48" s="888"/>
      <c r="Q48" s="1227" t="s">
        <v>48</v>
      </c>
      <c r="R48" s="887" t="s">
        <v>49</v>
      </c>
      <c r="S48" s="888"/>
      <c r="T48" s="889" t="s">
        <v>48</v>
      </c>
      <c r="U48" s="887" t="s">
        <v>49</v>
      </c>
      <c r="V48" s="890"/>
      <c r="AA48" s="843"/>
      <c r="AB48" s="844"/>
      <c r="AC48" s="845"/>
    </row>
    <row r="49" spans="2:33" ht="15" x14ac:dyDescent="0.25">
      <c r="B49" s="1247">
        <v>43647</v>
      </c>
      <c r="C49" s="1248">
        <v>0.625</v>
      </c>
      <c r="D49" s="1248">
        <v>0.77083333333333337</v>
      </c>
      <c r="E49" s="1053">
        <v>3.5</v>
      </c>
      <c r="G49" s="852"/>
      <c r="I49" s="842"/>
      <c r="J49" s="953"/>
      <c r="K49" s="891">
        <v>38376</v>
      </c>
      <c r="L49" s="892" t="s">
        <v>43</v>
      </c>
      <c r="M49" s="893"/>
      <c r="N49" s="894">
        <v>38744</v>
      </c>
      <c r="O49" s="914" t="s">
        <v>43</v>
      </c>
      <c r="P49" s="893"/>
      <c r="Q49" s="1228">
        <v>39111</v>
      </c>
      <c r="R49" s="892" t="s">
        <v>43</v>
      </c>
      <c r="S49" s="893"/>
      <c r="T49" s="894">
        <v>39451</v>
      </c>
      <c r="U49" s="892" t="s">
        <v>43</v>
      </c>
      <c r="V49" s="931"/>
    </row>
    <row r="50" spans="2:33" ht="15.75" thickBot="1" x14ac:dyDescent="0.3">
      <c r="B50" s="1249">
        <v>43649</v>
      </c>
      <c r="C50" s="1246">
        <v>0.58333333333333337</v>
      </c>
      <c r="D50" s="1246">
        <v>0.66666666666666663</v>
      </c>
      <c r="E50" s="1036">
        <v>2</v>
      </c>
      <c r="F50" s="1113"/>
      <c r="G50" s="762"/>
      <c r="J50" s="953"/>
      <c r="K50" s="932">
        <v>38019</v>
      </c>
      <c r="L50" s="917" t="s">
        <v>43</v>
      </c>
      <c r="M50" s="918"/>
      <c r="N50" s="916">
        <v>38758</v>
      </c>
      <c r="O50" s="921" t="s">
        <v>43</v>
      </c>
      <c r="P50" s="918"/>
      <c r="Q50" s="1229">
        <v>39119</v>
      </c>
      <c r="R50" s="897" t="s">
        <v>43</v>
      </c>
      <c r="S50" s="893"/>
      <c r="T50" s="896">
        <v>39506</v>
      </c>
      <c r="U50" s="897" t="s">
        <v>43</v>
      </c>
      <c r="V50" s="931"/>
    </row>
    <row r="51" spans="2:33" ht="15.75" thickBot="1" x14ac:dyDescent="0.3">
      <c r="B51" s="1247">
        <v>43661</v>
      </c>
      <c r="C51" s="1248">
        <v>0.625</v>
      </c>
      <c r="D51" s="1248">
        <v>0.75</v>
      </c>
      <c r="E51" s="1053">
        <v>3</v>
      </c>
      <c r="F51" s="1113"/>
      <c r="G51" s="857"/>
      <c r="I51" s="851"/>
      <c r="J51" s="953"/>
      <c r="K51" s="932">
        <v>38415</v>
      </c>
      <c r="L51" s="917" t="s">
        <v>38</v>
      </c>
      <c r="M51" s="918"/>
      <c r="N51" s="916">
        <v>38784</v>
      </c>
      <c r="O51" s="921" t="s">
        <v>38</v>
      </c>
      <c r="P51" s="918"/>
      <c r="Q51" s="1229">
        <v>39160</v>
      </c>
      <c r="R51" s="897" t="s">
        <v>43</v>
      </c>
      <c r="S51" s="893"/>
      <c r="T51" s="896">
        <v>39517</v>
      </c>
      <c r="U51" s="897" t="s">
        <v>43</v>
      </c>
      <c r="V51" s="931"/>
    </row>
    <row r="52" spans="2:33" ht="15.75" thickBot="1" x14ac:dyDescent="0.3">
      <c r="B52" s="1249">
        <v>43662</v>
      </c>
      <c r="C52" s="1246">
        <v>0.60416666666666663</v>
      </c>
      <c r="D52" s="1246">
        <v>0.6875</v>
      </c>
      <c r="E52" s="1036">
        <v>2</v>
      </c>
      <c r="F52" s="1244" t="s">
        <v>78</v>
      </c>
      <c r="H52" s="857"/>
      <c r="I52" s="851"/>
      <c r="J52" s="953"/>
      <c r="K52" s="932">
        <v>38463</v>
      </c>
      <c r="L52" s="917" t="s">
        <v>39</v>
      </c>
      <c r="M52" s="918"/>
      <c r="N52" s="916">
        <v>38832</v>
      </c>
      <c r="O52" s="921" t="s">
        <v>39</v>
      </c>
      <c r="P52" s="918"/>
      <c r="Q52" s="1229">
        <v>39202</v>
      </c>
      <c r="R52" s="897" t="s">
        <v>40</v>
      </c>
      <c r="S52" s="893"/>
      <c r="T52" s="896">
        <v>39554</v>
      </c>
      <c r="U52" s="897" t="s">
        <v>43</v>
      </c>
      <c r="V52" s="931"/>
    </row>
    <row r="53" spans="2:33" ht="15" x14ac:dyDescent="0.25">
      <c r="B53" s="1274">
        <v>43663</v>
      </c>
      <c r="C53" s="1275">
        <v>0.58333333333333337</v>
      </c>
      <c r="D53" s="1275">
        <v>0.70833333333333337</v>
      </c>
      <c r="E53" s="1276">
        <v>3</v>
      </c>
      <c r="F53" s="1159"/>
      <c r="H53" s="857"/>
      <c r="J53" s="953"/>
      <c r="K53" s="895">
        <v>38484</v>
      </c>
      <c r="L53" s="897" t="s">
        <v>39</v>
      </c>
      <c r="M53" s="893"/>
      <c r="N53" s="896">
        <v>38867</v>
      </c>
      <c r="O53" s="919" t="s">
        <v>40</v>
      </c>
      <c r="P53" s="893"/>
      <c r="Q53" s="1229">
        <v>39232</v>
      </c>
      <c r="R53" s="897" t="s">
        <v>39</v>
      </c>
      <c r="S53" s="893"/>
      <c r="T53" s="896">
        <v>39595</v>
      </c>
      <c r="U53" s="897" t="s">
        <v>39</v>
      </c>
      <c r="V53" s="931"/>
    </row>
    <row r="54" spans="2:33" ht="15.75" thickBot="1" x14ac:dyDescent="0.3">
      <c r="B54" s="1249">
        <v>43664</v>
      </c>
      <c r="C54" s="1246">
        <v>0.625</v>
      </c>
      <c r="D54" s="1246">
        <v>0.71875</v>
      </c>
      <c r="E54" s="1036">
        <v>2.25</v>
      </c>
      <c r="G54" s="857"/>
      <c r="J54" s="953"/>
      <c r="K54" s="895">
        <v>38518</v>
      </c>
      <c r="L54" s="897" t="s">
        <v>39</v>
      </c>
      <c r="M54" s="893"/>
      <c r="N54" s="896">
        <v>38890</v>
      </c>
      <c r="O54" s="919" t="s">
        <v>39</v>
      </c>
      <c r="P54" s="893"/>
      <c r="Q54" s="1229">
        <v>39252</v>
      </c>
      <c r="R54" s="897" t="s">
        <v>42</v>
      </c>
      <c r="S54" s="893"/>
      <c r="T54" s="896">
        <v>39608</v>
      </c>
      <c r="U54" s="897" t="s">
        <v>39</v>
      </c>
      <c r="V54" s="931"/>
    </row>
    <row r="55" spans="2:33" ht="15" x14ac:dyDescent="0.25">
      <c r="B55" s="1247">
        <v>43665</v>
      </c>
      <c r="C55" s="1248">
        <v>0.66666666666666663</v>
      </c>
      <c r="D55" s="1248">
        <v>0.70833333333333337</v>
      </c>
      <c r="E55" s="1053">
        <v>1</v>
      </c>
      <c r="G55" s="857"/>
      <c r="J55" s="953"/>
      <c r="K55" s="895">
        <v>38560</v>
      </c>
      <c r="L55" s="897" t="s">
        <v>39</v>
      </c>
      <c r="M55" s="893"/>
      <c r="N55" s="896">
        <v>38929</v>
      </c>
      <c r="O55" s="919" t="s">
        <v>42</v>
      </c>
      <c r="P55" s="893"/>
      <c r="Q55" s="1229">
        <v>39282</v>
      </c>
      <c r="R55" s="897" t="s">
        <v>39</v>
      </c>
      <c r="S55" s="893"/>
      <c r="T55" s="896">
        <v>39650</v>
      </c>
      <c r="U55" s="897" t="s">
        <v>39</v>
      </c>
      <c r="V55" s="931"/>
    </row>
    <row r="56" spans="2:33" ht="15" x14ac:dyDescent="0.25">
      <c r="B56" s="1249">
        <v>43668</v>
      </c>
      <c r="C56" s="1246">
        <v>0.58333333333333337</v>
      </c>
      <c r="D56" s="1246">
        <v>0.72916666666666663</v>
      </c>
      <c r="E56" s="1036">
        <v>3.5</v>
      </c>
      <c r="F56" s="1113"/>
      <c r="H56" s="850"/>
      <c r="J56" s="953"/>
      <c r="K56" s="895">
        <v>38579</v>
      </c>
      <c r="L56" s="897" t="s">
        <v>42</v>
      </c>
      <c r="M56" s="893"/>
      <c r="N56" s="896">
        <v>38931</v>
      </c>
      <c r="O56" s="919" t="s">
        <v>39</v>
      </c>
      <c r="P56" s="893"/>
      <c r="Q56" s="1229">
        <v>39303</v>
      </c>
      <c r="R56" s="936" t="s">
        <v>42</v>
      </c>
      <c r="S56" s="893"/>
      <c r="T56" s="896">
        <v>39666</v>
      </c>
      <c r="U56" s="897" t="s">
        <v>39</v>
      </c>
      <c r="V56" s="931"/>
    </row>
    <row r="57" spans="2:33" ht="15.75" thickBot="1" x14ac:dyDescent="0.3">
      <c r="B57" s="1099" t="s">
        <v>6</v>
      </c>
      <c r="C57" s="1100">
        <f>COUNT(B49:B56)</f>
        <v>8</v>
      </c>
      <c r="D57" s="1111" t="s">
        <v>25</v>
      </c>
      <c r="E57" s="1102">
        <f>SUM(E49:E56)</f>
        <v>20.25</v>
      </c>
      <c r="H57" s="850"/>
      <c r="J57" s="953"/>
      <c r="K57" s="895">
        <v>38980</v>
      </c>
      <c r="L57" s="897" t="s">
        <v>39</v>
      </c>
      <c r="M57" s="893"/>
      <c r="N57" s="896">
        <v>38979</v>
      </c>
      <c r="O57" s="919" t="s">
        <v>39</v>
      </c>
      <c r="P57" s="893"/>
      <c r="Q57" s="1229">
        <v>39335</v>
      </c>
      <c r="R57" s="897" t="s">
        <v>42</v>
      </c>
      <c r="S57" s="893"/>
      <c r="T57" s="896">
        <v>39699</v>
      </c>
      <c r="U57" s="897" t="s">
        <v>39</v>
      </c>
      <c r="V57" s="931"/>
    </row>
    <row r="58" spans="2:33" ht="16.5" thickBot="1" x14ac:dyDescent="0.3">
      <c r="B58" s="1114"/>
      <c r="C58" s="1115"/>
      <c r="D58" s="1116"/>
      <c r="E58" s="1174"/>
      <c r="F58" s="1128"/>
      <c r="H58" s="846"/>
      <c r="J58" s="953"/>
      <c r="K58" s="895">
        <v>38630</v>
      </c>
      <c r="L58" s="897" t="s">
        <v>51</v>
      </c>
      <c r="M58" s="893"/>
      <c r="N58" s="896">
        <v>38995</v>
      </c>
      <c r="O58" s="919" t="s">
        <v>39</v>
      </c>
      <c r="P58" s="893"/>
      <c r="Q58" s="1229">
        <v>39363</v>
      </c>
      <c r="R58" s="897" t="s">
        <v>39</v>
      </c>
      <c r="S58" s="893"/>
      <c r="T58" s="896">
        <v>39751</v>
      </c>
      <c r="U58" s="897" t="s">
        <v>43</v>
      </c>
      <c r="V58" s="931"/>
    </row>
    <row r="59" spans="2:33" ht="15.75" x14ac:dyDescent="0.25">
      <c r="B59" s="1183">
        <v>43684</v>
      </c>
      <c r="C59" s="1184">
        <v>0.54166666666666663</v>
      </c>
      <c r="D59" s="1184">
        <v>0.65625</v>
      </c>
      <c r="E59" s="1053">
        <v>2.75</v>
      </c>
      <c r="H59" s="846"/>
      <c r="I59" s="851"/>
      <c r="J59" s="953"/>
      <c r="K59" s="895">
        <v>38674</v>
      </c>
      <c r="L59" s="897" t="s">
        <v>43</v>
      </c>
      <c r="M59" s="893"/>
      <c r="N59" s="896">
        <v>39042</v>
      </c>
      <c r="O59" s="919" t="s">
        <v>40</v>
      </c>
      <c r="P59" s="893"/>
      <c r="Q59" s="1229">
        <v>39394</v>
      </c>
      <c r="R59" s="897" t="s">
        <v>43</v>
      </c>
      <c r="S59" s="893"/>
      <c r="T59" s="896">
        <v>39776</v>
      </c>
      <c r="U59" s="897" t="s">
        <v>43</v>
      </c>
      <c r="V59" s="931"/>
    </row>
    <row r="60" spans="2:33" ht="16.5" thickBot="1" x14ac:dyDescent="0.3">
      <c r="B60" s="1129">
        <v>43685</v>
      </c>
      <c r="C60" s="1165">
        <v>0.58333333333333337</v>
      </c>
      <c r="D60" s="1165">
        <v>0.75</v>
      </c>
      <c r="E60" s="1064">
        <v>4</v>
      </c>
      <c r="F60" s="1164"/>
      <c r="H60" s="846"/>
      <c r="I60" s="851"/>
      <c r="J60" s="953"/>
      <c r="K60" s="900">
        <v>38708</v>
      </c>
      <c r="L60" s="937" t="s">
        <v>43</v>
      </c>
      <c r="M60" s="923"/>
      <c r="N60" s="903">
        <v>39424</v>
      </c>
      <c r="O60" s="924" t="s">
        <v>38</v>
      </c>
      <c r="P60" s="923"/>
      <c r="Q60" s="1230">
        <v>39434</v>
      </c>
      <c r="R60" s="901" t="s">
        <v>43</v>
      </c>
      <c r="S60" s="902"/>
      <c r="T60" s="903">
        <v>39785</v>
      </c>
      <c r="U60" s="901" t="s">
        <v>43</v>
      </c>
      <c r="V60" s="940"/>
      <c r="Z60" s="832"/>
      <c r="AA60" s="838"/>
    </row>
    <row r="61" spans="2:33" ht="16.5" thickBot="1" x14ac:dyDescent="0.3">
      <c r="B61" s="1209">
        <v>43686</v>
      </c>
      <c r="C61" s="1210">
        <v>0.58333333333333337</v>
      </c>
      <c r="D61" s="1210">
        <v>0.75</v>
      </c>
      <c r="E61" s="1211">
        <v>4</v>
      </c>
      <c r="F61" s="1094" t="s">
        <v>78</v>
      </c>
      <c r="H61" s="846"/>
      <c r="I61" s="851"/>
      <c r="J61" s="953"/>
      <c r="K61" s="926"/>
      <c r="L61" s="926"/>
      <c r="M61" s="926"/>
      <c r="N61" s="926"/>
      <c r="O61" s="926"/>
      <c r="P61" s="926"/>
      <c r="Q61" s="926"/>
      <c r="R61" s="926"/>
      <c r="S61" s="926"/>
      <c r="T61" s="926"/>
      <c r="U61" s="926"/>
      <c r="V61" s="926"/>
      <c r="Z61" s="832"/>
      <c r="AA61" s="838"/>
    </row>
    <row r="62" spans="2:33" ht="16.5" thickBot="1" x14ac:dyDescent="0.3">
      <c r="B62" s="1126">
        <v>43690</v>
      </c>
      <c r="C62" s="1212">
        <v>0.58333333333333337</v>
      </c>
      <c r="D62" s="1212">
        <v>0.70833333333333337</v>
      </c>
      <c r="E62" s="1068">
        <v>3</v>
      </c>
      <c r="F62" s="1164"/>
      <c r="H62" s="846"/>
      <c r="I62" s="851"/>
      <c r="J62" s="953"/>
      <c r="K62" s="1347">
        <v>2001</v>
      </c>
      <c r="L62" s="1344"/>
      <c r="M62" s="884"/>
      <c r="N62" s="1343">
        <v>2002</v>
      </c>
      <c r="O62" s="1344"/>
      <c r="P62" s="941"/>
      <c r="Q62" s="1343">
        <v>2003</v>
      </c>
      <c r="R62" s="1344"/>
      <c r="S62" s="884"/>
      <c r="T62" s="1345">
        <v>2004</v>
      </c>
      <c r="U62" s="1346"/>
      <c r="V62" s="911"/>
      <c r="Y62" s="926"/>
      <c r="Z62" s="926"/>
      <c r="AA62" s="926"/>
      <c r="AB62" s="926"/>
      <c r="AC62" s="949"/>
      <c r="AD62" s="926"/>
      <c r="AE62" s="926"/>
      <c r="AF62" s="926"/>
      <c r="AG62" s="926"/>
    </row>
    <row r="63" spans="2:33" ht="16.5" thickBot="1" x14ac:dyDescent="0.3">
      <c r="B63" s="1186">
        <v>43691</v>
      </c>
      <c r="C63" s="1187">
        <v>0.625</v>
      </c>
      <c r="D63" s="1187">
        <v>0.6875</v>
      </c>
      <c r="E63" s="1188">
        <v>1.5</v>
      </c>
      <c r="F63" s="1164"/>
      <c r="H63" s="846"/>
      <c r="I63" s="851"/>
      <c r="J63" s="953"/>
      <c r="K63" s="886" t="s">
        <v>48</v>
      </c>
      <c r="L63" s="887" t="s">
        <v>49</v>
      </c>
      <c r="M63" s="888"/>
      <c r="N63" s="889" t="s">
        <v>48</v>
      </c>
      <c r="O63" s="887" t="s">
        <v>49</v>
      </c>
      <c r="P63" s="888"/>
      <c r="Q63" s="889" t="s">
        <v>48</v>
      </c>
      <c r="R63" s="887" t="s">
        <v>49</v>
      </c>
      <c r="S63" s="888"/>
      <c r="T63" s="889" t="s">
        <v>48</v>
      </c>
      <c r="U63" s="887" t="s">
        <v>49</v>
      </c>
      <c r="V63" s="890"/>
      <c r="Y63" s="950"/>
      <c r="Z63" s="950"/>
      <c r="AA63" s="950"/>
      <c r="AB63" s="926"/>
      <c r="AC63" s="949"/>
      <c r="AD63" s="926"/>
      <c r="AE63" s="926"/>
      <c r="AF63" s="926"/>
      <c r="AG63" s="926"/>
    </row>
    <row r="64" spans="2:33" ht="15.75" x14ac:dyDescent="0.25">
      <c r="B64" s="1183">
        <v>43696</v>
      </c>
      <c r="C64" s="1184">
        <v>0.58333333333333337</v>
      </c>
      <c r="D64" s="1184">
        <v>0.65625</v>
      </c>
      <c r="E64" s="1053">
        <v>1.75</v>
      </c>
      <c r="H64" s="846"/>
      <c r="I64" s="851"/>
      <c r="J64" s="953"/>
      <c r="K64" s="891">
        <v>36894</v>
      </c>
      <c r="L64" s="892" t="s">
        <v>43</v>
      </c>
      <c r="M64" s="893"/>
      <c r="N64" s="894">
        <v>37264</v>
      </c>
      <c r="O64" s="892" t="s">
        <v>43</v>
      </c>
      <c r="P64" s="893"/>
      <c r="Q64" s="894">
        <v>37645</v>
      </c>
      <c r="R64" s="892" t="s">
        <v>43</v>
      </c>
      <c r="S64" s="893"/>
      <c r="T64" s="894">
        <v>38012</v>
      </c>
      <c r="U64" s="892" t="s">
        <v>50</v>
      </c>
      <c r="V64" s="931"/>
      <c r="X64" s="950"/>
      <c r="Y64" s="950"/>
      <c r="Z64" s="950"/>
      <c r="AA64" s="950"/>
      <c r="AB64" s="926"/>
      <c r="AC64" s="949"/>
      <c r="AD64" s="926"/>
      <c r="AE64" s="926"/>
      <c r="AF64" s="926"/>
      <c r="AG64" s="926"/>
    </row>
    <row r="65" spans="2:27" ht="15.75" x14ac:dyDescent="0.25">
      <c r="B65" s="1129">
        <v>43697</v>
      </c>
      <c r="C65" s="1165">
        <v>0.66666666666666663</v>
      </c>
      <c r="D65" s="1165">
        <v>0.73958333333333337</v>
      </c>
      <c r="E65" s="1064">
        <v>1.75</v>
      </c>
      <c r="H65" s="846"/>
      <c r="I65" s="850"/>
      <c r="J65" s="953"/>
      <c r="K65" s="895">
        <v>36944</v>
      </c>
      <c r="L65" s="897" t="s">
        <v>43</v>
      </c>
      <c r="M65" s="893"/>
      <c r="N65" s="896">
        <v>37292</v>
      </c>
      <c r="O65" s="897" t="s">
        <v>43</v>
      </c>
      <c r="P65" s="893"/>
      <c r="Q65" s="896">
        <v>37665</v>
      </c>
      <c r="R65" s="897" t="s">
        <v>43</v>
      </c>
      <c r="S65" s="893"/>
      <c r="T65" s="916">
        <v>38019</v>
      </c>
      <c r="U65" s="917" t="s">
        <v>43</v>
      </c>
      <c r="V65" s="942"/>
      <c r="Z65" s="848"/>
      <c r="AA65" s="848"/>
    </row>
    <row r="66" spans="2:27" ht="15.75" x14ac:dyDescent="0.25">
      <c r="B66" s="1209">
        <v>43699</v>
      </c>
      <c r="C66" s="1210">
        <v>0.60416666666666663</v>
      </c>
      <c r="D66" s="1210">
        <v>0.65625</v>
      </c>
      <c r="E66" s="1211">
        <v>1.25</v>
      </c>
      <c r="F66" s="1164"/>
      <c r="G66" s="852"/>
      <c r="H66" s="1285"/>
      <c r="J66" s="953"/>
      <c r="K66" s="895">
        <v>36953</v>
      </c>
      <c r="L66" s="897" t="s">
        <v>43</v>
      </c>
      <c r="M66" s="893"/>
      <c r="N66" s="896">
        <v>37316</v>
      </c>
      <c r="O66" s="897" t="s">
        <v>43</v>
      </c>
      <c r="P66" s="893"/>
      <c r="Q66" s="896">
        <v>37684</v>
      </c>
      <c r="R66" s="897" t="s">
        <v>43</v>
      </c>
      <c r="S66" s="893"/>
      <c r="T66" s="916">
        <v>38069</v>
      </c>
      <c r="U66" s="917" t="s">
        <v>38</v>
      </c>
      <c r="V66" s="942"/>
      <c r="Z66" s="848"/>
      <c r="AA66" s="848"/>
    </row>
    <row r="67" spans="2:27" ht="16.5" thickBot="1" x14ac:dyDescent="0.3">
      <c r="B67" s="1099" t="s">
        <v>7</v>
      </c>
      <c r="C67" s="1100">
        <f>COUNT(B59:B66)</f>
        <v>8</v>
      </c>
      <c r="D67" s="1111" t="s">
        <v>25</v>
      </c>
      <c r="E67" s="1185">
        <f>SUM(E59:E66)</f>
        <v>20</v>
      </c>
      <c r="G67" s="852"/>
      <c r="H67" s="1286"/>
      <c r="I67" s="846"/>
      <c r="J67" s="953"/>
      <c r="K67" s="895">
        <v>36991</v>
      </c>
      <c r="L67" s="897" t="s">
        <v>39</v>
      </c>
      <c r="M67" s="893"/>
      <c r="N67" s="896">
        <v>37364</v>
      </c>
      <c r="O67" s="897" t="s">
        <v>39</v>
      </c>
      <c r="P67" s="893"/>
      <c r="Q67" s="896">
        <v>37712</v>
      </c>
      <c r="R67" s="897" t="s">
        <v>38</v>
      </c>
      <c r="S67" s="893"/>
      <c r="T67" s="916">
        <v>38100</v>
      </c>
      <c r="U67" s="917" t="s">
        <v>39</v>
      </c>
      <c r="V67" s="942"/>
      <c r="Z67" s="848"/>
      <c r="AA67" s="848"/>
    </row>
    <row r="68" spans="2:27" ht="16.5" thickBot="1" x14ac:dyDescent="0.3">
      <c r="B68" s="1234"/>
      <c r="C68" s="1235"/>
      <c r="D68" s="1236"/>
      <c r="E68" s="1133"/>
      <c r="F68" s="1113"/>
      <c r="G68" s="852"/>
      <c r="H68" s="852"/>
      <c r="I68" s="846"/>
      <c r="J68" s="953"/>
      <c r="K68" s="895">
        <v>37033</v>
      </c>
      <c r="L68" s="897" t="s">
        <v>39</v>
      </c>
      <c r="M68" s="893"/>
      <c r="N68" s="896">
        <v>37385</v>
      </c>
      <c r="O68" s="897" t="s">
        <v>42</v>
      </c>
      <c r="P68" s="893"/>
      <c r="Q68" s="896">
        <v>37750</v>
      </c>
      <c r="R68" s="897" t="s">
        <v>39</v>
      </c>
      <c r="S68" s="893"/>
      <c r="T68" s="896">
        <v>38133</v>
      </c>
      <c r="U68" s="897" t="s">
        <v>39</v>
      </c>
      <c r="V68" s="931"/>
    </row>
    <row r="69" spans="2:27" ht="16.5" thickBot="1" x14ac:dyDescent="0.3">
      <c r="B69" s="1281">
        <v>43711</v>
      </c>
      <c r="C69" s="1282">
        <v>0.58333333333333337</v>
      </c>
      <c r="D69" s="1282">
        <v>0.77083333333333337</v>
      </c>
      <c r="E69" s="1257">
        <v>4.5</v>
      </c>
      <c r="F69" s="1113"/>
      <c r="I69" s="846"/>
      <c r="J69" s="953"/>
      <c r="K69" s="895">
        <v>37047</v>
      </c>
      <c r="L69" s="897" t="s">
        <v>51</v>
      </c>
      <c r="M69" s="893"/>
      <c r="N69" s="896">
        <v>37420</v>
      </c>
      <c r="O69" s="897" t="s">
        <v>39</v>
      </c>
      <c r="P69" s="893"/>
      <c r="Q69" s="896">
        <v>37798</v>
      </c>
      <c r="R69" s="897" t="s">
        <v>39</v>
      </c>
      <c r="S69" s="893"/>
      <c r="T69" s="896">
        <v>38156</v>
      </c>
      <c r="U69" s="897" t="s">
        <v>42</v>
      </c>
      <c r="V69" s="931"/>
    </row>
    <row r="70" spans="2:27" ht="15" x14ac:dyDescent="0.25">
      <c r="B70" s="1258">
        <v>43717</v>
      </c>
      <c r="C70" s="1259">
        <v>0.66666666666666663</v>
      </c>
      <c r="D70" s="1259">
        <v>0.75</v>
      </c>
      <c r="E70" s="1045">
        <v>2</v>
      </c>
      <c r="F70" s="1113"/>
      <c r="J70" s="953"/>
      <c r="K70" s="895">
        <v>37083</v>
      </c>
      <c r="L70" s="897" t="s">
        <v>42</v>
      </c>
      <c r="M70" s="893"/>
      <c r="N70" s="896">
        <v>37467</v>
      </c>
      <c r="O70" s="897" t="s">
        <v>42</v>
      </c>
      <c r="P70" s="893"/>
      <c r="Q70" s="896">
        <v>37811</v>
      </c>
      <c r="R70" s="897" t="s">
        <v>39</v>
      </c>
      <c r="S70" s="893"/>
      <c r="T70" s="896">
        <v>38182</v>
      </c>
      <c r="U70" s="897" t="s">
        <v>39</v>
      </c>
      <c r="V70" s="931"/>
    </row>
    <row r="71" spans="2:27" ht="15.75" thickBot="1" x14ac:dyDescent="0.3">
      <c r="B71" s="1258">
        <v>43718</v>
      </c>
      <c r="C71" s="1259">
        <v>0.66666666666666663</v>
      </c>
      <c r="D71" s="1259">
        <v>0.73958333333333337</v>
      </c>
      <c r="E71" s="1030">
        <v>1.75</v>
      </c>
      <c r="F71" s="1155"/>
      <c r="G71" s="762"/>
      <c r="J71" s="953"/>
      <c r="K71" s="895">
        <v>37112</v>
      </c>
      <c r="L71" s="897" t="s">
        <v>42</v>
      </c>
      <c r="M71" s="893"/>
      <c r="N71" s="896">
        <v>37491</v>
      </c>
      <c r="O71" s="897" t="s">
        <v>42</v>
      </c>
      <c r="P71" s="893"/>
      <c r="Q71" s="896">
        <v>37860</v>
      </c>
      <c r="R71" s="897" t="s">
        <v>42</v>
      </c>
      <c r="S71" s="893"/>
      <c r="T71" s="896">
        <v>38203</v>
      </c>
      <c r="U71" s="897" t="s">
        <v>39</v>
      </c>
      <c r="V71" s="931"/>
    </row>
    <row r="72" spans="2:27" ht="15.75" thickBot="1" x14ac:dyDescent="0.3">
      <c r="B72" s="1258">
        <v>43719</v>
      </c>
      <c r="C72" s="1259">
        <v>0.625</v>
      </c>
      <c r="D72" s="1259">
        <v>0.77083333333333337</v>
      </c>
      <c r="E72" s="1045">
        <v>3.5</v>
      </c>
      <c r="F72" s="1110" t="s">
        <v>52</v>
      </c>
      <c r="G72" s="762"/>
      <c r="J72" s="953"/>
      <c r="K72" s="895">
        <v>37144</v>
      </c>
      <c r="L72" s="897" t="s">
        <v>42</v>
      </c>
      <c r="M72" s="893"/>
      <c r="N72" s="896">
        <v>37503</v>
      </c>
      <c r="O72" s="897" t="s">
        <v>39</v>
      </c>
      <c r="P72" s="893"/>
      <c r="Q72" s="896">
        <v>37867</v>
      </c>
      <c r="R72" s="897" t="s">
        <v>39</v>
      </c>
      <c r="S72" s="893"/>
      <c r="T72" s="896">
        <v>38239</v>
      </c>
      <c r="U72" s="897" t="s">
        <v>52</v>
      </c>
      <c r="V72" s="931"/>
    </row>
    <row r="73" spans="2:27" ht="15" x14ac:dyDescent="0.25">
      <c r="B73" s="1283">
        <v>43720</v>
      </c>
      <c r="C73" s="1284">
        <v>0.58333333333333337</v>
      </c>
      <c r="D73" s="1284">
        <v>0.75</v>
      </c>
      <c r="E73" s="1031">
        <v>4</v>
      </c>
      <c r="F73" s="1168"/>
      <c r="G73" s="762"/>
      <c r="J73" s="953"/>
      <c r="K73" s="895">
        <v>37193</v>
      </c>
      <c r="L73" s="897" t="s">
        <v>38</v>
      </c>
      <c r="M73" s="893"/>
      <c r="N73" s="896">
        <v>37532</v>
      </c>
      <c r="O73" s="897" t="s">
        <v>42</v>
      </c>
      <c r="P73" s="893"/>
      <c r="Q73" s="896">
        <v>37907</v>
      </c>
      <c r="R73" s="897" t="s">
        <v>42</v>
      </c>
      <c r="S73" s="893"/>
      <c r="T73" s="896">
        <v>38264</v>
      </c>
      <c r="U73" s="897" t="s">
        <v>52</v>
      </c>
      <c r="V73" s="931"/>
    </row>
    <row r="74" spans="2:27" ht="15.75" thickBot="1" x14ac:dyDescent="0.3">
      <c r="B74" s="1135" t="s">
        <v>8</v>
      </c>
      <c r="C74" s="1203">
        <f>COUNT(B69:B73)</f>
        <v>5</v>
      </c>
      <c r="D74" s="1204" t="s">
        <v>25</v>
      </c>
      <c r="E74" s="1205">
        <f>SUM(E69:E73)</f>
        <v>15.75</v>
      </c>
      <c r="G74" s="762"/>
      <c r="J74" s="953"/>
      <c r="K74" s="895">
        <v>37208</v>
      </c>
      <c r="L74" s="897" t="s">
        <v>43</v>
      </c>
      <c r="M74" s="893"/>
      <c r="N74" s="896"/>
      <c r="O74" s="897"/>
      <c r="P74" s="893"/>
      <c r="Q74" s="896">
        <v>37930</v>
      </c>
      <c r="R74" s="897" t="s">
        <v>53</v>
      </c>
      <c r="S74" s="893"/>
      <c r="T74" s="896">
        <v>38306</v>
      </c>
      <c r="U74" s="897" t="s">
        <v>54</v>
      </c>
      <c r="V74" s="931"/>
    </row>
    <row r="75" spans="2:27" ht="15.75" thickBot="1" x14ac:dyDescent="0.3">
      <c r="B75" s="1136"/>
      <c r="C75" s="1131"/>
      <c r="D75" s="1137"/>
      <c r="E75" s="1133"/>
      <c r="F75" s="1169"/>
      <c r="G75" s="762"/>
      <c r="J75" s="954"/>
      <c r="K75" s="900">
        <v>37252</v>
      </c>
      <c r="L75" s="901" t="s">
        <v>55</v>
      </c>
      <c r="M75" s="902"/>
      <c r="N75" s="903">
        <v>37594</v>
      </c>
      <c r="O75" s="901" t="s">
        <v>38</v>
      </c>
      <c r="P75" s="902"/>
      <c r="Q75" s="903">
        <v>37963</v>
      </c>
      <c r="R75" s="901" t="s">
        <v>43</v>
      </c>
      <c r="S75" s="902"/>
      <c r="T75" s="903">
        <v>38341</v>
      </c>
      <c r="U75" s="937" t="s">
        <v>54</v>
      </c>
      <c r="V75" s="943"/>
    </row>
    <row r="76" spans="2:27" ht="15.75" thickBot="1" x14ac:dyDescent="0.3">
      <c r="B76" s="1287">
        <v>43740</v>
      </c>
      <c r="C76" s="1288">
        <v>0.58333333333333337</v>
      </c>
      <c r="D76" s="1289">
        <v>0.75</v>
      </c>
      <c r="E76" s="1030">
        <v>4</v>
      </c>
      <c r="F76" s="1094" t="s">
        <v>78</v>
      </c>
      <c r="G76" s="762"/>
      <c r="K76" s="944"/>
      <c r="L76" s="945"/>
      <c r="M76" s="946"/>
      <c r="N76" s="947"/>
      <c r="O76" s="945"/>
      <c r="P76" s="946"/>
      <c r="Q76" s="947"/>
      <c r="R76" s="945"/>
      <c r="S76" s="946"/>
      <c r="T76" s="947"/>
      <c r="U76" s="948"/>
      <c r="V76" s="948"/>
      <c r="W76" s="767"/>
      <c r="Y76" s="861"/>
    </row>
    <row r="77" spans="2:27" ht="15.75" thickBot="1" x14ac:dyDescent="0.3">
      <c r="B77" s="1290">
        <v>43741</v>
      </c>
      <c r="C77" s="1291">
        <v>0.58333333333333337</v>
      </c>
      <c r="D77" s="1292">
        <v>0.75</v>
      </c>
      <c r="E77" s="1031">
        <v>4</v>
      </c>
      <c r="F77" s="1138"/>
      <c r="G77" s="762"/>
      <c r="J77" s="951"/>
      <c r="K77" s="926"/>
      <c r="V77" s="926"/>
      <c r="W77" s="767"/>
      <c r="X77" s="767"/>
      <c r="Y77" s="864"/>
    </row>
    <row r="78" spans="2:27" ht="15.75" thickBot="1" x14ac:dyDescent="0.3">
      <c r="B78" s="1223" t="s">
        <v>9</v>
      </c>
      <c r="C78" s="1224">
        <f>COUNT(B76:B77)</f>
        <v>2</v>
      </c>
      <c r="D78" s="1225" t="s">
        <v>25</v>
      </c>
      <c r="E78" s="1226">
        <f>SUM(E76:E77)</f>
        <v>8</v>
      </c>
      <c r="G78" s="762"/>
      <c r="J78" s="951"/>
      <c r="K78" s="926"/>
      <c r="V78" s="926"/>
      <c r="W78" s="767"/>
      <c r="X78" s="767"/>
      <c r="Y78" s="864"/>
    </row>
    <row r="79" spans="2:27" ht="15" x14ac:dyDescent="0.25">
      <c r="B79" s="1234"/>
      <c r="C79" s="1235"/>
      <c r="D79" s="1236"/>
      <c r="E79" s="1133"/>
      <c r="F79" s="1138"/>
      <c r="G79" s="762"/>
      <c r="J79" s="951"/>
      <c r="K79" s="950"/>
      <c r="V79" s="926"/>
      <c r="W79" s="767"/>
      <c r="X79" s="767"/>
      <c r="Y79" s="864"/>
    </row>
    <row r="80" spans="2:27" ht="15.75" thickBot="1" x14ac:dyDescent="0.3">
      <c r="B80" s="1136"/>
      <c r="C80" s="1142"/>
      <c r="D80" s="1293"/>
      <c r="E80" s="1133"/>
      <c r="G80" s="762"/>
      <c r="J80" s="949"/>
      <c r="K80" s="926"/>
      <c r="L80" s="951"/>
      <c r="M80" s="952"/>
      <c r="N80" s="926"/>
      <c r="O80" s="926"/>
      <c r="P80" s="949"/>
      <c r="Q80" s="926"/>
      <c r="R80" s="926"/>
      <c r="S80" s="926"/>
      <c r="T80" s="926"/>
      <c r="U80" s="926"/>
      <c r="V80" s="926"/>
      <c r="W80" s="767"/>
      <c r="X80" s="767"/>
      <c r="Y80" s="864"/>
    </row>
    <row r="81" spans="2:27" ht="15.75" thickBot="1" x14ac:dyDescent="0.3">
      <c r="B81" s="1261">
        <v>43782</v>
      </c>
      <c r="C81" s="1262">
        <v>0.25</v>
      </c>
      <c r="D81" s="1262">
        <v>0.33333333333333331</v>
      </c>
      <c r="E81" s="1030">
        <v>2</v>
      </c>
      <c r="F81" s="1260" t="s">
        <v>38</v>
      </c>
      <c r="G81" s="762"/>
      <c r="K81" s="926"/>
      <c r="L81" s="951"/>
      <c r="M81" s="952"/>
      <c r="N81" s="926"/>
      <c r="O81" s="926"/>
      <c r="P81" s="949"/>
      <c r="Q81" s="926"/>
      <c r="R81" s="926"/>
      <c r="S81" s="926"/>
      <c r="T81" s="926"/>
      <c r="U81" s="926"/>
      <c r="V81" s="926"/>
      <c r="W81" s="767"/>
      <c r="X81" s="767"/>
      <c r="Y81" s="864"/>
    </row>
    <row r="82" spans="2:27" ht="15.75" x14ac:dyDescent="0.25">
      <c r="B82" s="1294">
        <v>43783</v>
      </c>
      <c r="C82" s="1295">
        <v>0.25</v>
      </c>
      <c r="D82" s="1295">
        <v>0.33333333333333331</v>
      </c>
      <c r="E82" s="1031">
        <v>2</v>
      </c>
      <c r="F82" s="1169"/>
      <c r="G82" s="762"/>
      <c r="M82" s="853"/>
      <c r="N82" s="854"/>
      <c r="O82" s="855"/>
      <c r="P82" s="850"/>
      <c r="Q82" s="850"/>
      <c r="X82" s="767"/>
      <c r="Y82" s="864"/>
    </row>
    <row r="83" spans="2:27" ht="16.5" thickBot="1" x14ac:dyDescent="0.3">
      <c r="B83" s="1135" t="s">
        <v>10</v>
      </c>
      <c r="C83" s="1203">
        <f>COUNT(B81:B82)</f>
        <v>2</v>
      </c>
      <c r="D83" s="1220" t="s">
        <v>25</v>
      </c>
      <c r="E83" s="1205">
        <f>SUM(E81:E82)</f>
        <v>4</v>
      </c>
      <c r="F83" s="1169"/>
      <c r="G83" s="762"/>
      <c r="M83" s="853"/>
      <c r="N83" s="854"/>
      <c r="O83" s="855"/>
      <c r="P83" s="850"/>
      <c r="Q83" s="850"/>
      <c r="X83" s="767"/>
      <c r="Y83" s="864"/>
    </row>
    <row r="84" spans="2:27" ht="15.75" x14ac:dyDescent="0.25">
      <c r="B84" s="1234"/>
      <c r="C84" s="1235"/>
      <c r="D84" s="1236"/>
      <c r="E84" s="1133"/>
      <c r="F84" s="1169"/>
      <c r="G84" s="762"/>
      <c r="K84" s="854"/>
      <c r="L84" s="853"/>
      <c r="M84" s="854"/>
      <c r="N84" s="850"/>
      <c r="O84" s="855"/>
      <c r="P84" s="850"/>
    </row>
    <row r="85" spans="2:27" ht="15.75" x14ac:dyDescent="0.25">
      <c r="B85" s="1287">
        <v>43805</v>
      </c>
      <c r="C85" s="1296">
        <v>0.25</v>
      </c>
      <c r="D85" s="1296">
        <v>0.33333333333333331</v>
      </c>
      <c r="E85" s="1030">
        <v>2</v>
      </c>
      <c r="G85" s="762"/>
      <c r="K85" s="850"/>
      <c r="L85" s="856"/>
      <c r="M85" s="854"/>
      <c r="N85" s="853"/>
      <c r="O85" s="854"/>
      <c r="P85" s="850"/>
      <c r="Q85" s="855"/>
      <c r="R85" s="850"/>
    </row>
    <row r="86" spans="2:27" ht="16.5" thickBot="1" x14ac:dyDescent="0.3">
      <c r="B86" s="1287">
        <v>43811</v>
      </c>
      <c r="C86" s="1288">
        <v>0.25</v>
      </c>
      <c r="D86" s="1289">
        <v>0.33333333333333331</v>
      </c>
      <c r="E86" s="1030">
        <v>2</v>
      </c>
      <c r="F86" s="1169"/>
      <c r="G86" s="850"/>
      <c r="K86" s="850"/>
      <c r="L86" s="856"/>
      <c r="M86" s="854"/>
      <c r="N86" s="853"/>
      <c r="O86" s="854"/>
      <c r="P86" s="850"/>
      <c r="Q86" s="855"/>
      <c r="R86" s="850"/>
    </row>
    <row r="87" spans="2:27" ht="16.5" thickBot="1" x14ac:dyDescent="0.3">
      <c r="B87" s="1287">
        <v>43818</v>
      </c>
      <c r="C87" s="1288">
        <v>0.25</v>
      </c>
      <c r="D87" s="1289">
        <v>0.33333333333333331</v>
      </c>
      <c r="E87" s="1030">
        <v>2</v>
      </c>
      <c r="F87" s="1141" t="s">
        <v>54</v>
      </c>
      <c r="G87" s="852"/>
      <c r="K87" s="850"/>
      <c r="L87" s="856"/>
      <c r="M87" s="854"/>
      <c r="N87" s="853"/>
      <c r="O87" s="854"/>
      <c r="P87" s="850"/>
      <c r="Q87" s="850"/>
    </row>
    <row r="88" spans="2:27" ht="15.75" x14ac:dyDescent="0.25">
      <c r="B88" s="1290">
        <v>43819</v>
      </c>
      <c r="C88" s="1291">
        <v>0.25</v>
      </c>
      <c r="D88" s="1292">
        <v>0.33333333333333331</v>
      </c>
      <c r="E88" s="1031">
        <v>2</v>
      </c>
      <c r="G88" s="850"/>
      <c r="K88" s="850"/>
      <c r="L88" s="856"/>
      <c r="M88" s="854"/>
      <c r="N88" s="853"/>
      <c r="O88" s="854"/>
      <c r="P88" s="850"/>
      <c r="Q88" s="850"/>
    </row>
    <row r="89" spans="2:27" ht="16.5" thickBot="1" x14ac:dyDescent="0.3">
      <c r="B89" s="1135" t="s">
        <v>11</v>
      </c>
      <c r="C89" s="1203">
        <f>COUNT(#REF!)</f>
        <v>0</v>
      </c>
      <c r="D89" s="1221" t="s">
        <v>25</v>
      </c>
      <c r="E89" s="1205">
        <f>SUM(E85:E88)</f>
        <v>8</v>
      </c>
      <c r="F89" s="1169"/>
      <c r="G89" s="762"/>
      <c r="K89" s="850"/>
      <c r="L89" s="856"/>
      <c r="M89" s="854"/>
      <c r="N89" s="853"/>
      <c r="O89" s="854"/>
      <c r="P89" s="850"/>
      <c r="V89" s="861"/>
    </row>
    <row r="90" spans="2:27" ht="16.5" thickBot="1" x14ac:dyDescent="0.3">
      <c r="B90" s="1136"/>
      <c r="C90" s="1142"/>
      <c r="D90" s="1143"/>
      <c r="E90" s="1133"/>
      <c r="F90" s="1169"/>
      <c r="G90" s="762"/>
      <c r="K90" s="850"/>
      <c r="L90" s="850"/>
      <c r="M90" s="850"/>
      <c r="N90" s="850"/>
      <c r="O90" s="850"/>
      <c r="P90" s="863"/>
      <c r="V90" s="861"/>
    </row>
    <row r="91" spans="2:27" ht="15.75" thickBot="1" x14ac:dyDescent="0.3">
      <c r="B91" s="1144" t="s">
        <v>12</v>
      </c>
      <c r="C91" s="1145">
        <f>C89+C83+C78+C74+C67+C47+C39+C31+C26+C21+C17+C57</f>
        <v>47</v>
      </c>
      <c r="D91" s="1146" t="s">
        <v>25</v>
      </c>
      <c r="E91" s="1147">
        <f>E89+E83+E78+E74+E67+E47+E39+E31+E26+E21+E17+E57</f>
        <v>131</v>
      </c>
      <c r="F91" s="1169"/>
      <c r="G91" s="762"/>
      <c r="V91" s="861"/>
    </row>
    <row r="92" spans="2:27" ht="30.75" thickBot="1" x14ac:dyDescent="0.3">
      <c r="B92" s="1149" t="s">
        <v>17</v>
      </c>
      <c r="C92" s="1150">
        <f>C91/12</f>
        <v>3.9166666666666665</v>
      </c>
      <c r="D92" s="1151" t="s">
        <v>25</v>
      </c>
      <c r="E92" s="1152">
        <f>E91/12</f>
        <v>10.916666666666666</v>
      </c>
      <c r="F92" s="1148" t="s">
        <v>28</v>
      </c>
      <c r="V92" s="861"/>
    </row>
    <row r="93" spans="2:27" ht="15.75" thickBot="1" x14ac:dyDescent="0.3">
      <c r="E93" s="1268"/>
      <c r="F93" s="1153" t="s">
        <v>28</v>
      </c>
      <c r="V93" s="861"/>
      <c r="Z93" s="875"/>
      <c r="AA93" s="875"/>
    </row>
    <row r="94" spans="2:27" ht="15" x14ac:dyDescent="0.25">
      <c r="E94" s="1268"/>
      <c r="F94" s="1172"/>
      <c r="V94" s="861"/>
      <c r="Z94" s="875"/>
      <c r="AA94" s="875"/>
    </row>
    <row r="95" spans="2:27" ht="15" x14ac:dyDescent="0.25">
      <c r="E95" s="1268"/>
      <c r="F95" s="1269"/>
      <c r="V95" s="861"/>
      <c r="Z95" s="875"/>
      <c r="AA95" s="875"/>
    </row>
    <row r="96" spans="2:27" ht="15" x14ac:dyDescent="0.25">
      <c r="F96" s="1172"/>
      <c r="V96" s="861"/>
      <c r="Z96" s="875"/>
      <c r="AA96" s="875"/>
    </row>
    <row r="97" spans="5:27" ht="15" x14ac:dyDescent="0.25">
      <c r="F97" s="1154"/>
      <c r="J97" s="762"/>
      <c r="Z97" s="875"/>
      <c r="AA97" s="875"/>
    </row>
    <row r="98" spans="5:27" ht="15.75" x14ac:dyDescent="0.25">
      <c r="J98" s="762"/>
      <c r="V98" s="856"/>
      <c r="Z98" s="875"/>
      <c r="AA98" s="875"/>
    </row>
    <row r="99" spans="5:27" x14ac:dyDescent="0.2">
      <c r="J99" s="762"/>
    </row>
    <row r="100" spans="5:27" x14ac:dyDescent="0.2">
      <c r="J100" s="762"/>
    </row>
    <row r="105" spans="5:27" x14ac:dyDescent="0.2">
      <c r="K105" s="859"/>
      <c r="L105" s="850"/>
    </row>
    <row r="106" spans="5:27" x14ac:dyDescent="0.2">
      <c r="E106" s="762"/>
      <c r="K106" s="859"/>
      <c r="L106" s="850"/>
    </row>
    <row r="107" spans="5:27" x14ac:dyDescent="0.2">
      <c r="E107" s="762"/>
      <c r="K107" s="859"/>
      <c r="L107" s="850"/>
    </row>
    <row r="108" spans="5:27" x14ac:dyDescent="0.2">
      <c r="E108" s="762"/>
      <c r="K108" s="859"/>
      <c r="L108" s="850"/>
    </row>
    <row r="109" spans="5:27" x14ac:dyDescent="0.2">
      <c r="E109" s="762"/>
      <c r="K109" s="850"/>
      <c r="L109" s="851"/>
      <c r="M109" s="842"/>
      <c r="N109" s="842"/>
      <c r="O109" s="859"/>
      <c r="P109" s="850"/>
    </row>
    <row r="110" spans="5:27" x14ac:dyDescent="0.2">
      <c r="E110" s="762"/>
      <c r="K110" s="842"/>
      <c r="L110" s="848"/>
      <c r="M110" s="842"/>
      <c r="N110" s="842"/>
      <c r="O110" s="842"/>
      <c r="P110" s="842"/>
    </row>
    <row r="111" spans="5:27" x14ac:dyDescent="0.2">
      <c r="E111" s="762"/>
      <c r="K111" s="842"/>
      <c r="L111" s="848"/>
      <c r="M111" s="842"/>
      <c r="N111" s="842"/>
      <c r="O111" s="842"/>
      <c r="P111" s="842"/>
    </row>
    <row r="112" spans="5:27" x14ac:dyDescent="0.2">
      <c r="G112" s="762"/>
      <c r="K112" s="842"/>
      <c r="L112" s="848"/>
      <c r="M112" s="842"/>
      <c r="N112" s="842"/>
      <c r="O112" s="842"/>
      <c r="P112" s="842"/>
    </row>
    <row r="113" spans="5:16" x14ac:dyDescent="0.2">
      <c r="G113" s="762"/>
      <c r="J113" s="762"/>
      <c r="K113" s="842"/>
      <c r="L113" s="848"/>
      <c r="M113" s="842"/>
      <c r="N113" s="842"/>
      <c r="O113" s="842"/>
      <c r="P113" s="842"/>
    </row>
    <row r="114" spans="5:16" x14ac:dyDescent="0.2">
      <c r="E114" s="762"/>
      <c r="G114" s="762"/>
      <c r="J114" s="762"/>
      <c r="K114" s="842"/>
      <c r="L114" s="848"/>
      <c r="M114" s="842"/>
      <c r="N114" s="842"/>
      <c r="O114" s="842"/>
      <c r="P114" s="842"/>
    </row>
    <row r="115" spans="5:16" x14ac:dyDescent="0.2">
      <c r="E115" s="762"/>
      <c r="J115" s="762"/>
      <c r="K115" s="842"/>
      <c r="L115" s="848"/>
      <c r="M115" s="842"/>
      <c r="N115" s="842"/>
      <c r="O115" s="842"/>
      <c r="P115" s="842"/>
    </row>
    <row r="116" spans="5:16" x14ac:dyDescent="0.2">
      <c r="E116" s="762"/>
    </row>
  </sheetData>
  <mergeCells count="30">
    <mergeCell ref="Q17:R17"/>
    <mergeCell ref="T17:U17"/>
    <mergeCell ref="K62:L62"/>
    <mergeCell ref="N62:O62"/>
    <mergeCell ref="Q62:R62"/>
    <mergeCell ref="T62:U62"/>
    <mergeCell ref="K47:L47"/>
    <mergeCell ref="N47:O47"/>
    <mergeCell ref="Q47:R47"/>
    <mergeCell ref="T47:U47"/>
    <mergeCell ref="K32:L32"/>
    <mergeCell ref="N32:O32"/>
    <mergeCell ref="Q32:R32"/>
    <mergeCell ref="T32:U32"/>
    <mergeCell ref="K17:L17"/>
    <mergeCell ref="N17:O17"/>
    <mergeCell ref="B10:E10"/>
    <mergeCell ref="H1:I1"/>
    <mergeCell ref="K1:V1"/>
    <mergeCell ref="B11:B12"/>
    <mergeCell ref="C11:D11"/>
    <mergeCell ref="E11:E12"/>
    <mergeCell ref="K2:L2"/>
    <mergeCell ref="N2:O2"/>
    <mergeCell ref="Q2:R2"/>
    <mergeCell ref="T2:U2"/>
    <mergeCell ref="B1:E1"/>
    <mergeCell ref="B2:B3"/>
    <mergeCell ref="C2:D2"/>
    <mergeCell ref="E2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B1:AI115"/>
  <sheetViews>
    <sheetView showGridLines="0" workbookViewId="0">
      <selection activeCell="Z48" sqref="Z48"/>
    </sheetView>
  </sheetViews>
  <sheetFormatPr defaultRowHeight="12.75" x14ac:dyDescent="0.2"/>
  <cols>
    <col min="1" max="1" width="3.140625" style="762" customWidth="1"/>
    <col min="2" max="2" width="14.28515625" style="762" bestFit="1" customWidth="1"/>
    <col min="3" max="4" width="11" style="762" bestFit="1" customWidth="1"/>
    <col min="5" max="5" width="11.7109375" style="1032" customWidth="1"/>
    <col min="6" max="6" width="10.85546875" style="762" customWidth="1"/>
    <col min="7" max="7" width="2.7109375" style="789" customWidth="1"/>
    <col min="8" max="9" width="13.28515625" style="762" customWidth="1"/>
    <col min="10" max="10" width="1.28515625" style="926" customWidth="1"/>
    <col min="11" max="11" width="9.5703125" style="762" bestFit="1" customWidth="1"/>
    <col min="12" max="12" width="9.140625" style="762"/>
    <col min="13" max="13" width="1.28515625" style="762" customWidth="1"/>
    <col min="14" max="15" width="9.140625" style="762"/>
    <col min="16" max="16" width="1.28515625" style="762" customWidth="1"/>
    <col min="17" max="18" width="9.140625" style="762"/>
    <col min="19" max="19" width="1.28515625" style="762" customWidth="1"/>
    <col min="20" max="21" width="9.140625" style="762"/>
    <col min="22" max="22" width="1.28515625" style="762" customWidth="1"/>
    <col min="23" max="24" width="9.140625" style="762"/>
    <col min="25" max="25" width="1.28515625" style="762" customWidth="1"/>
    <col min="26" max="26" width="9.140625" style="762"/>
    <col min="27" max="27" width="9.140625" style="762" customWidth="1"/>
    <col min="28" max="28" width="1.5703125" style="762" customWidth="1"/>
    <col min="29" max="16384" width="9.140625" style="762"/>
  </cols>
  <sheetData>
    <row r="1" spans="2:27" ht="16.5" thickBot="1" x14ac:dyDescent="0.3">
      <c r="B1" s="1360" t="s">
        <v>100</v>
      </c>
      <c r="C1" s="1361"/>
      <c r="D1" s="1361"/>
      <c r="E1" s="1362"/>
      <c r="F1" s="876"/>
      <c r="G1" s="805"/>
      <c r="H1" s="1363" t="s">
        <v>99</v>
      </c>
      <c r="I1" s="1364"/>
      <c r="J1" s="953"/>
      <c r="K1" s="1357" t="s">
        <v>59</v>
      </c>
      <c r="L1" s="1358"/>
      <c r="M1" s="1358"/>
      <c r="N1" s="1358"/>
      <c r="O1" s="1358"/>
      <c r="P1" s="1358"/>
      <c r="Q1" s="1358"/>
      <c r="R1" s="1358"/>
      <c r="S1" s="1358"/>
      <c r="T1" s="1358"/>
      <c r="U1" s="1358"/>
      <c r="V1" s="1359"/>
    </row>
    <row r="2" spans="2:27" ht="16.5" thickBot="1" x14ac:dyDescent="0.3">
      <c r="B2" s="1365" t="s">
        <v>20</v>
      </c>
      <c r="C2" s="1367" t="s">
        <v>21</v>
      </c>
      <c r="D2" s="1368"/>
      <c r="E2" s="1369" t="s">
        <v>22</v>
      </c>
      <c r="F2" s="876"/>
      <c r="G2" s="805"/>
      <c r="H2" s="881" t="s">
        <v>27</v>
      </c>
      <c r="I2" s="882" t="s">
        <v>28</v>
      </c>
      <c r="J2" s="953"/>
      <c r="K2" s="1347" t="s">
        <v>93</v>
      </c>
      <c r="L2" s="1344"/>
      <c r="M2" s="884"/>
      <c r="N2" s="1343" t="s">
        <v>94</v>
      </c>
      <c r="O2" s="1344"/>
      <c r="P2" s="884"/>
      <c r="Q2" s="1343" t="s">
        <v>95</v>
      </c>
      <c r="R2" s="1344"/>
      <c r="S2" s="884"/>
      <c r="T2" s="1345">
        <v>2020</v>
      </c>
      <c r="U2" s="1346"/>
      <c r="V2" s="885"/>
    </row>
    <row r="3" spans="2:27" ht="16.5" thickBot="1" x14ac:dyDescent="0.3">
      <c r="B3" s="1366"/>
      <c r="C3" s="1026" t="s">
        <v>23</v>
      </c>
      <c r="D3" s="694" t="s">
        <v>24</v>
      </c>
      <c r="E3" s="1370"/>
      <c r="F3" s="876"/>
      <c r="G3" s="805"/>
      <c r="H3" s="883" t="s">
        <v>0</v>
      </c>
      <c r="I3" s="702">
        <f>E9</f>
        <v>12.3</v>
      </c>
      <c r="J3" s="953"/>
      <c r="K3" s="886" t="s">
        <v>48</v>
      </c>
      <c r="L3" s="887" t="s">
        <v>49</v>
      </c>
      <c r="M3" s="888"/>
      <c r="N3" s="889" t="s">
        <v>48</v>
      </c>
      <c r="O3" s="887" t="s">
        <v>49</v>
      </c>
      <c r="P3" s="888"/>
      <c r="Q3" s="889" t="s">
        <v>48</v>
      </c>
      <c r="R3" s="887" t="s">
        <v>49</v>
      </c>
      <c r="S3" s="888"/>
      <c r="T3" s="889" t="s">
        <v>48</v>
      </c>
      <c r="U3" s="887" t="s">
        <v>49</v>
      </c>
      <c r="V3" s="890"/>
    </row>
    <row r="4" spans="2:27" ht="15.75" x14ac:dyDescent="0.25">
      <c r="B4" s="1054">
        <v>43102</v>
      </c>
      <c r="C4" s="1055">
        <v>0.25</v>
      </c>
      <c r="D4" s="1055">
        <v>0.375</v>
      </c>
      <c r="E4" s="1240">
        <v>3</v>
      </c>
      <c r="F4" s="876"/>
      <c r="G4" s="805"/>
      <c r="H4" s="908" t="s">
        <v>1</v>
      </c>
      <c r="I4" s="482">
        <f>E13</f>
        <v>2</v>
      </c>
      <c r="J4" s="953"/>
      <c r="K4" s="891">
        <v>42744</v>
      </c>
      <c r="L4" s="892" t="s">
        <v>43</v>
      </c>
      <c r="M4" s="893"/>
      <c r="N4" s="894">
        <v>43107</v>
      </c>
      <c r="O4" s="892" t="s">
        <v>43</v>
      </c>
      <c r="P4" s="893"/>
      <c r="Q4" s="894">
        <v>43487</v>
      </c>
      <c r="R4" s="892" t="s">
        <v>43</v>
      </c>
      <c r="S4" s="808"/>
      <c r="T4" s="799"/>
      <c r="U4" s="807"/>
      <c r="V4" s="809"/>
    </row>
    <row r="5" spans="2:27" ht="15.75" x14ac:dyDescent="0.25">
      <c r="B5" s="1054">
        <v>43103</v>
      </c>
      <c r="C5" s="1055">
        <v>0.25</v>
      </c>
      <c r="D5" s="1055">
        <v>0.32291666666666669</v>
      </c>
      <c r="E5" s="1240">
        <v>1.75</v>
      </c>
      <c r="F5" s="876"/>
      <c r="G5" s="805"/>
      <c r="H5" s="908" t="s">
        <v>2</v>
      </c>
      <c r="I5" s="482">
        <f>E21</f>
        <v>11.75</v>
      </c>
      <c r="J5" s="953"/>
      <c r="K5" s="895">
        <v>42776</v>
      </c>
      <c r="L5" s="892" t="s">
        <v>43</v>
      </c>
      <c r="M5" s="893"/>
      <c r="N5" s="896">
        <v>43134</v>
      </c>
      <c r="O5" s="892" t="s">
        <v>55</v>
      </c>
      <c r="P5" s="808"/>
      <c r="Q5" s="896"/>
      <c r="R5" s="897"/>
      <c r="S5" s="808"/>
      <c r="T5" s="813"/>
      <c r="U5" s="807"/>
      <c r="V5" s="815"/>
    </row>
    <row r="6" spans="2:27" ht="15.75" x14ac:dyDescent="0.25">
      <c r="B6" s="1054">
        <v>43105</v>
      </c>
      <c r="C6" s="1055">
        <v>0.27083333333333331</v>
      </c>
      <c r="D6" s="1055">
        <v>0.375</v>
      </c>
      <c r="E6" s="1240">
        <v>2.2999999999999998</v>
      </c>
      <c r="F6" s="876"/>
      <c r="G6" s="805"/>
      <c r="H6" s="908" t="s">
        <v>3</v>
      </c>
      <c r="I6" s="482">
        <f>E30</f>
        <v>9.5</v>
      </c>
      <c r="J6" s="953"/>
      <c r="K6" s="895">
        <v>42810</v>
      </c>
      <c r="L6" s="892" t="s">
        <v>43</v>
      </c>
      <c r="M6" s="893"/>
      <c r="N6" s="896">
        <v>43174</v>
      </c>
      <c r="O6" s="897" t="s">
        <v>43</v>
      </c>
      <c r="P6" s="808"/>
      <c r="Q6" s="896"/>
      <c r="R6" s="897"/>
      <c r="S6" s="808"/>
      <c r="T6" s="813"/>
      <c r="U6" s="807"/>
      <c r="V6" s="815"/>
    </row>
    <row r="7" spans="2:27" ht="16.5" thickBot="1" x14ac:dyDescent="0.3">
      <c r="B7" s="1054">
        <v>43106</v>
      </c>
      <c r="C7" s="1055">
        <v>0.27083333333333331</v>
      </c>
      <c r="D7" s="1055">
        <v>0.36458333333333331</v>
      </c>
      <c r="E7" s="1056">
        <v>2.25</v>
      </c>
      <c r="F7" s="1093"/>
      <c r="G7" s="805"/>
      <c r="H7" s="908" t="s">
        <v>29</v>
      </c>
      <c r="I7" s="482">
        <f>E36</f>
        <v>13.5</v>
      </c>
      <c r="J7" s="953"/>
      <c r="K7" s="895">
        <v>42854</v>
      </c>
      <c r="L7" s="897" t="s">
        <v>42</v>
      </c>
      <c r="M7" s="893"/>
      <c r="N7" s="896">
        <v>43201</v>
      </c>
      <c r="O7" s="897" t="s">
        <v>43</v>
      </c>
      <c r="P7" s="808"/>
      <c r="Q7" s="896"/>
      <c r="R7" s="897"/>
      <c r="S7" s="808"/>
      <c r="T7" s="813"/>
      <c r="U7" s="807"/>
      <c r="V7" s="815"/>
    </row>
    <row r="8" spans="2:27" ht="16.5" thickBot="1" x14ac:dyDescent="0.3">
      <c r="B8" s="1066">
        <v>43107</v>
      </c>
      <c r="C8" s="1067">
        <v>0.25</v>
      </c>
      <c r="D8" s="1067">
        <v>0.375</v>
      </c>
      <c r="E8" s="1068">
        <v>3</v>
      </c>
      <c r="F8" s="1094" t="s">
        <v>54</v>
      </c>
      <c r="G8" s="805"/>
      <c r="H8" s="908" t="s">
        <v>5</v>
      </c>
      <c r="I8" s="482">
        <f>E42</f>
        <v>12.3</v>
      </c>
      <c r="J8" s="953"/>
      <c r="K8" s="895">
        <v>42872</v>
      </c>
      <c r="L8" s="897" t="s">
        <v>40</v>
      </c>
      <c r="M8" s="893"/>
      <c r="N8" s="896">
        <v>43234</v>
      </c>
      <c r="O8" s="897" t="s">
        <v>39</v>
      </c>
      <c r="P8" s="808"/>
      <c r="Q8" s="896"/>
      <c r="R8" s="897"/>
      <c r="S8" s="808"/>
      <c r="T8" s="800"/>
      <c r="U8" s="814"/>
      <c r="V8" s="809"/>
    </row>
    <row r="9" spans="2:27" ht="16.5" thickBot="1" x14ac:dyDescent="0.3">
      <c r="B9" s="1095" t="s">
        <v>0</v>
      </c>
      <c r="C9" s="1096">
        <f>COUNT(B4:B8)</f>
        <v>5</v>
      </c>
      <c r="D9" s="1097" t="s">
        <v>25</v>
      </c>
      <c r="E9" s="1102">
        <f>SUM(E4:E8)</f>
        <v>12.3</v>
      </c>
      <c r="F9" s="1093"/>
      <c r="G9" s="805"/>
      <c r="H9" s="908" t="s">
        <v>6</v>
      </c>
      <c r="I9" s="482">
        <f>E47</f>
        <v>9.5</v>
      </c>
      <c r="J9" s="953"/>
      <c r="K9" s="895">
        <v>42900</v>
      </c>
      <c r="L9" s="897" t="s">
        <v>39</v>
      </c>
      <c r="M9" s="893"/>
      <c r="N9" s="898">
        <v>43270</v>
      </c>
      <c r="O9" s="899" t="s">
        <v>39</v>
      </c>
      <c r="P9" s="808"/>
      <c r="Q9" s="896"/>
      <c r="R9" s="897"/>
      <c r="S9" s="808"/>
      <c r="T9" s="800"/>
      <c r="U9" s="897"/>
      <c r="V9" s="809"/>
    </row>
    <row r="10" spans="2:27" ht="16.5" thickBot="1" x14ac:dyDescent="0.3">
      <c r="B10" s="1093"/>
      <c r="C10" s="1093"/>
      <c r="D10" s="1093"/>
      <c r="E10" s="1093"/>
      <c r="F10" s="1093"/>
      <c r="G10" s="805"/>
      <c r="H10" s="908" t="s">
        <v>7</v>
      </c>
      <c r="I10" s="482">
        <f>E54</f>
        <v>13.15</v>
      </c>
      <c r="J10" s="953"/>
      <c r="K10" s="895">
        <v>42929</v>
      </c>
      <c r="L10" s="897" t="s">
        <v>39</v>
      </c>
      <c r="M10" s="893"/>
      <c r="N10" s="896">
        <v>43292</v>
      </c>
      <c r="O10" s="897" t="s">
        <v>40</v>
      </c>
      <c r="P10" s="808"/>
      <c r="Q10" s="896"/>
      <c r="R10" s="897"/>
      <c r="S10" s="808"/>
      <c r="T10" s="800"/>
      <c r="U10" s="897"/>
      <c r="V10" s="809"/>
    </row>
    <row r="11" spans="2:27" ht="16.5" thickBot="1" x14ac:dyDescent="0.3">
      <c r="B11" s="1193"/>
      <c r="C11" s="1194"/>
      <c r="D11" s="1194"/>
      <c r="E11" s="1090"/>
      <c r="F11" s="1093"/>
      <c r="G11" s="805"/>
      <c r="H11" s="908" t="s">
        <v>8</v>
      </c>
      <c r="I11" s="806">
        <f>E59</f>
        <v>10</v>
      </c>
      <c r="J11" s="953"/>
      <c r="K11" s="895">
        <v>42965</v>
      </c>
      <c r="L11" s="897" t="s">
        <v>42</v>
      </c>
      <c r="M11" s="893"/>
      <c r="N11" s="896">
        <v>43320</v>
      </c>
      <c r="O11" s="899" t="s">
        <v>39</v>
      </c>
      <c r="P11" s="808"/>
      <c r="Q11" s="896"/>
      <c r="R11" s="897"/>
      <c r="S11" s="808"/>
      <c r="T11" s="800"/>
      <c r="U11" s="897"/>
      <c r="V11" s="809"/>
    </row>
    <row r="12" spans="2:27" ht="16.5" thickBot="1" x14ac:dyDescent="0.3">
      <c r="B12" s="1195">
        <v>43134</v>
      </c>
      <c r="C12" s="1156">
        <v>0.29166666666666669</v>
      </c>
      <c r="D12" s="1156">
        <v>0.375</v>
      </c>
      <c r="E12" s="1068">
        <v>2</v>
      </c>
      <c r="F12" s="1094" t="s">
        <v>54</v>
      </c>
      <c r="H12" s="908" t="s">
        <v>9</v>
      </c>
      <c r="I12" s="806">
        <f>E65</f>
        <v>11</v>
      </c>
      <c r="J12" s="953"/>
      <c r="K12" s="895">
        <v>43006</v>
      </c>
      <c r="L12" s="897" t="s">
        <v>39</v>
      </c>
      <c r="M12" s="893"/>
      <c r="N12" s="896">
        <v>43347</v>
      </c>
      <c r="O12" s="897" t="s">
        <v>42</v>
      </c>
      <c r="P12" s="808"/>
      <c r="Q12" s="800"/>
      <c r="R12" s="897"/>
      <c r="S12" s="808"/>
      <c r="T12" s="800"/>
      <c r="U12" s="897"/>
      <c r="V12" s="809"/>
    </row>
    <row r="13" spans="2:27" ht="16.5" thickBot="1" x14ac:dyDescent="0.3">
      <c r="B13" s="1099" t="s">
        <v>1</v>
      </c>
      <c r="C13" s="1100">
        <f>COUNT(B11:B12)</f>
        <v>1</v>
      </c>
      <c r="D13" s="1101" t="s">
        <v>25</v>
      </c>
      <c r="E13" s="1102">
        <f>SUM(E11:E12)</f>
        <v>2</v>
      </c>
      <c r="F13" s="1103"/>
      <c r="G13" s="805"/>
      <c r="H13" s="908" t="s">
        <v>10</v>
      </c>
      <c r="I13" s="806">
        <f>E78</f>
        <v>20.85</v>
      </c>
      <c r="J13" s="953"/>
      <c r="K13" s="895">
        <v>43018</v>
      </c>
      <c r="L13" s="897" t="s">
        <v>42</v>
      </c>
      <c r="M13" s="893"/>
      <c r="N13" s="896">
        <v>43378</v>
      </c>
      <c r="O13" s="897" t="s">
        <v>39</v>
      </c>
      <c r="P13" s="808"/>
      <c r="Q13" s="800"/>
      <c r="R13" s="897"/>
      <c r="S13" s="808"/>
      <c r="T13" s="800"/>
      <c r="U13" s="897"/>
      <c r="V13" s="809"/>
    </row>
    <row r="14" spans="2:27" ht="15.75" x14ac:dyDescent="0.25">
      <c r="B14" s="1104"/>
      <c r="C14" s="1105"/>
      <c r="D14" s="1105"/>
      <c r="E14" s="1106"/>
      <c r="F14" s="1103"/>
      <c r="H14" s="908" t="s">
        <v>11</v>
      </c>
      <c r="I14" s="806">
        <f>E82</f>
        <v>3.5</v>
      </c>
      <c r="J14" s="953"/>
      <c r="K14" s="895">
        <v>43067</v>
      </c>
      <c r="L14" s="892" t="s">
        <v>43</v>
      </c>
      <c r="M14" s="893"/>
      <c r="N14" s="896">
        <v>43433</v>
      </c>
      <c r="O14" s="897" t="s">
        <v>43</v>
      </c>
      <c r="P14" s="808"/>
      <c r="Q14" s="800"/>
      <c r="R14" s="897"/>
      <c r="S14" s="808"/>
      <c r="T14" s="800"/>
      <c r="U14" s="897"/>
      <c r="V14" s="809"/>
    </row>
    <row r="15" spans="2:27" ht="16.5" thickBot="1" x14ac:dyDescent="0.3">
      <c r="B15" s="1173">
        <v>43164</v>
      </c>
      <c r="C15" s="1109">
        <v>0.25</v>
      </c>
      <c r="D15" s="1109">
        <v>0.33333333333333331</v>
      </c>
      <c r="E15" s="1035">
        <v>2</v>
      </c>
      <c r="F15" s="1113"/>
      <c r="H15" s="909" t="s">
        <v>30</v>
      </c>
      <c r="I15" s="822">
        <f>SUM(I3:I14)</f>
        <v>129.35</v>
      </c>
      <c r="J15" s="953"/>
      <c r="K15" s="900">
        <v>43098</v>
      </c>
      <c r="L15" s="892" t="s">
        <v>43</v>
      </c>
      <c r="M15" s="902"/>
      <c r="N15" s="903">
        <v>43440</v>
      </c>
      <c r="O15" s="904" t="s">
        <v>43</v>
      </c>
      <c r="P15" s="823"/>
      <c r="Q15" s="802"/>
      <c r="R15" s="897"/>
      <c r="S15" s="823"/>
      <c r="T15" s="802"/>
      <c r="U15" s="807"/>
      <c r="V15" s="825"/>
    </row>
    <row r="16" spans="2:27" ht="16.5" thickBot="1" x14ac:dyDescent="0.3">
      <c r="B16" s="1173">
        <v>43167</v>
      </c>
      <c r="C16" s="1109">
        <v>0.25</v>
      </c>
      <c r="D16" s="1109">
        <v>0.33333333333333331</v>
      </c>
      <c r="E16" s="1035">
        <v>2</v>
      </c>
      <c r="F16" s="1113"/>
      <c r="G16" s="805"/>
      <c r="H16" s="956"/>
      <c r="I16" s="818"/>
      <c r="J16" s="953"/>
      <c r="K16" s="905"/>
      <c r="L16" s="906"/>
      <c r="M16" s="907"/>
      <c r="N16" s="906"/>
      <c r="O16" s="906"/>
      <c r="P16" s="907"/>
      <c r="Q16" s="906"/>
      <c r="R16" s="906"/>
      <c r="S16" s="907"/>
      <c r="T16" s="906"/>
      <c r="U16" s="906"/>
      <c r="V16" s="907"/>
      <c r="W16" s="826"/>
      <c r="X16" s="827"/>
      <c r="Y16" s="827"/>
      <c r="Z16" s="826"/>
      <c r="AA16" s="828"/>
    </row>
    <row r="17" spans="2:35" ht="15.75" customHeight="1" x14ac:dyDescent="0.25">
      <c r="B17" s="1173">
        <v>43168</v>
      </c>
      <c r="C17" s="1109">
        <v>0.25</v>
      </c>
      <c r="D17" s="1109">
        <v>0.33333333333333331</v>
      </c>
      <c r="E17" s="1035">
        <v>2</v>
      </c>
      <c r="F17" s="1113"/>
      <c r="H17" s="758"/>
      <c r="I17" s="758"/>
      <c r="J17" s="953"/>
      <c r="K17" s="1347" t="s">
        <v>68</v>
      </c>
      <c r="L17" s="1344"/>
      <c r="M17" s="884"/>
      <c r="N17" s="1343" t="s">
        <v>69</v>
      </c>
      <c r="O17" s="1344"/>
      <c r="P17" s="884"/>
      <c r="Q17" s="1343" t="s">
        <v>70</v>
      </c>
      <c r="R17" s="1344"/>
      <c r="S17" s="884"/>
      <c r="T17" s="1345">
        <v>2016</v>
      </c>
      <c r="U17" s="1346"/>
      <c r="V17" s="885"/>
    </row>
    <row r="18" spans="2:35" ht="15.75" customHeight="1" thickBot="1" x14ac:dyDescent="0.3">
      <c r="B18" s="1173">
        <v>43171</v>
      </c>
      <c r="C18" s="1109">
        <v>0.79166666666666663</v>
      </c>
      <c r="D18" s="1109">
        <v>0.86458333333333337</v>
      </c>
      <c r="E18" s="1035">
        <v>1.75</v>
      </c>
      <c r="F18" s="1113"/>
      <c r="G18" s="830"/>
      <c r="H18" s="829"/>
      <c r="I18" s="829"/>
      <c r="J18" s="953"/>
      <c r="K18" s="886" t="s">
        <v>48</v>
      </c>
      <c r="L18" s="887" t="s">
        <v>49</v>
      </c>
      <c r="M18" s="888"/>
      <c r="N18" s="889" t="s">
        <v>48</v>
      </c>
      <c r="O18" s="887" t="s">
        <v>49</v>
      </c>
      <c r="P18" s="888"/>
      <c r="Q18" s="889" t="s">
        <v>48</v>
      </c>
      <c r="R18" s="887" t="s">
        <v>49</v>
      </c>
      <c r="S18" s="888"/>
      <c r="T18" s="889" t="s">
        <v>48</v>
      </c>
      <c r="U18" s="887" t="s">
        <v>49</v>
      </c>
      <c r="V18" s="890"/>
    </row>
    <row r="19" spans="2:35" ht="15.75" customHeight="1" thickBot="1" x14ac:dyDescent="0.3">
      <c r="B19" s="1196">
        <v>43172</v>
      </c>
      <c r="C19" s="1109">
        <v>0.29166666666666669</v>
      </c>
      <c r="D19" s="1109">
        <v>0.375</v>
      </c>
      <c r="E19" s="1056">
        <v>2</v>
      </c>
      <c r="F19" s="1113"/>
      <c r="G19" s="830"/>
      <c r="H19" s="829"/>
      <c r="I19" s="829"/>
      <c r="J19" s="953"/>
      <c r="K19" s="891">
        <v>41299</v>
      </c>
      <c r="L19" s="892" t="s">
        <v>43</v>
      </c>
      <c r="M19" s="893"/>
      <c r="N19" s="894">
        <v>41646</v>
      </c>
      <c r="O19" s="892" t="s">
        <v>43</v>
      </c>
      <c r="P19" s="893"/>
      <c r="Q19" s="894">
        <v>42012</v>
      </c>
      <c r="R19" s="892" t="s">
        <v>43</v>
      </c>
      <c r="S19" s="808"/>
      <c r="T19" s="799">
        <v>42388</v>
      </c>
      <c r="U19" s="807" t="s">
        <v>43</v>
      </c>
      <c r="V19" s="809"/>
    </row>
    <row r="20" spans="2:35" ht="15.75" customHeight="1" thickBot="1" x14ac:dyDescent="0.3">
      <c r="B20" s="1121">
        <v>43174</v>
      </c>
      <c r="C20" s="1156">
        <v>0.25</v>
      </c>
      <c r="D20" s="1156">
        <v>0.33333333333333331</v>
      </c>
      <c r="E20" s="1068">
        <v>2</v>
      </c>
      <c r="F20" s="1094" t="s">
        <v>54</v>
      </c>
      <c r="G20" s="830"/>
      <c r="H20" s="829"/>
      <c r="I20" s="829"/>
      <c r="J20" s="953"/>
      <c r="K20" s="895">
        <v>41323</v>
      </c>
      <c r="L20" s="892" t="s">
        <v>43</v>
      </c>
      <c r="M20" s="893"/>
      <c r="N20" s="896">
        <v>41682</v>
      </c>
      <c r="O20" s="897" t="s">
        <v>50</v>
      </c>
      <c r="P20" s="808"/>
      <c r="Q20" s="896">
        <v>42055</v>
      </c>
      <c r="R20" s="897" t="s">
        <v>43</v>
      </c>
      <c r="S20" s="808"/>
      <c r="T20" s="813">
        <v>42411</v>
      </c>
      <c r="U20" s="807" t="s">
        <v>43</v>
      </c>
      <c r="V20" s="815"/>
    </row>
    <row r="21" spans="2:35" ht="15.75" customHeight="1" thickBot="1" x14ac:dyDescent="0.3">
      <c r="B21" s="1099" t="s">
        <v>2</v>
      </c>
      <c r="C21" s="1100">
        <f>COUNT(B15:B20)</f>
        <v>6</v>
      </c>
      <c r="D21" s="1111" t="s">
        <v>25</v>
      </c>
      <c r="E21" s="1102">
        <f>SUM(E15:E20)</f>
        <v>11.75</v>
      </c>
      <c r="F21" s="1113"/>
      <c r="G21" s="830"/>
      <c r="H21" s="758"/>
      <c r="I21" s="829"/>
      <c r="J21" s="953"/>
      <c r="K21" s="895">
        <v>41337</v>
      </c>
      <c r="L21" s="892" t="s">
        <v>43</v>
      </c>
      <c r="M21" s="893"/>
      <c r="N21" s="896">
        <v>41702</v>
      </c>
      <c r="O21" s="897" t="s">
        <v>43</v>
      </c>
      <c r="P21" s="808"/>
      <c r="Q21" s="896">
        <v>42070</v>
      </c>
      <c r="R21" s="897" t="s">
        <v>43</v>
      </c>
      <c r="S21" s="808"/>
      <c r="T21" s="813">
        <v>42432</v>
      </c>
      <c r="U21" s="807" t="s">
        <v>43</v>
      </c>
      <c r="V21" s="815"/>
    </row>
    <row r="22" spans="2:35" ht="15.75" customHeight="1" thickBot="1" x14ac:dyDescent="0.3">
      <c r="B22" s="1104"/>
      <c r="C22" s="1105"/>
      <c r="D22" s="1112"/>
      <c r="E22" s="1106"/>
      <c r="F22" s="1113"/>
      <c r="G22" s="830"/>
      <c r="I22" s="829"/>
      <c r="J22" s="953"/>
      <c r="K22" s="895">
        <v>41368</v>
      </c>
      <c r="L22" s="897" t="s">
        <v>74</v>
      </c>
      <c r="M22" s="893"/>
      <c r="N22" s="896">
        <v>41746</v>
      </c>
      <c r="O22" s="897" t="s">
        <v>43</v>
      </c>
      <c r="P22" s="808"/>
      <c r="Q22" s="896">
        <v>42104</v>
      </c>
      <c r="R22" s="897" t="s">
        <v>39</v>
      </c>
      <c r="S22" s="808"/>
      <c r="T22" s="813">
        <v>42466</v>
      </c>
      <c r="U22" s="807" t="s">
        <v>43</v>
      </c>
      <c r="V22" s="815"/>
    </row>
    <row r="23" spans="2:35" ht="15.75" customHeight="1" x14ac:dyDescent="0.25">
      <c r="B23" s="1091">
        <v>43196</v>
      </c>
      <c r="C23" s="1092">
        <v>0.29166666666666669</v>
      </c>
      <c r="D23" s="1092">
        <v>0.33333333333333331</v>
      </c>
      <c r="E23" s="1090">
        <v>1</v>
      </c>
      <c r="F23" s="1154"/>
      <c r="I23" s="758"/>
      <c r="J23" s="953"/>
      <c r="K23" s="895">
        <v>41424</v>
      </c>
      <c r="L23" s="897" t="s">
        <v>40</v>
      </c>
      <c r="M23" s="893"/>
      <c r="N23" s="896">
        <v>41787</v>
      </c>
      <c r="O23" s="897" t="s">
        <v>39</v>
      </c>
      <c r="P23" s="808"/>
      <c r="Q23" s="896">
        <v>42142</v>
      </c>
      <c r="R23" s="897" t="s">
        <v>40</v>
      </c>
      <c r="S23" s="808"/>
      <c r="T23" s="800">
        <v>42516</v>
      </c>
      <c r="U23" s="814" t="s">
        <v>40</v>
      </c>
      <c r="V23" s="809"/>
    </row>
    <row r="24" spans="2:35" ht="15.75" customHeight="1" x14ac:dyDescent="0.25">
      <c r="B24" s="1081">
        <v>43198</v>
      </c>
      <c r="C24" s="1082">
        <v>0.29166666666666669</v>
      </c>
      <c r="D24" s="1082">
        <v>0.375</v>
      </c>
      <c r="E24" s="1036">
        <v>2</v>
      </c>
      <c r="F24" s="1113"/>
      <c r="H24" s="758"/>
      <c r="I24" s="758"/>
      <c r="J24" s="953"/>
      <c r="K24" s="895">
        <v>41438</v>
      </c>
      <c r="L24" s="897" t="s">
        <v>42</v>
      </c>
      <c r="M24" s="893"/>
      <c r="N24" s="898">
        <v>41809</v>
      </c>
      <c r="O24" s="899" t="s">
        <v>42</v>
      </c>
      <c r="P24" s="808"/>
      <c r="Q24" s="896">
        <v>42171</v>
      </c>
      <c r="R24" s="897" t="s">
        <v>42</v>
      </c>
      <c r="S24" s="808"/>
      <c r="T24" s="800">
        <v>42543</v>
      </c>
      <c r="U24" s="897" t="s">
        <v>39</v>
      </c>
      <c r="V24" s="809"/>
    </row>
    <row r="25" spans="2:35" ht="15.75" customHeight="1" x14ac:dyDescent="0.25">
      <c r="B25" s="1375">
        <v>43199</v>
      </c>
      <c r="C25" s="1082">
        <v>0.29166666666666669</v>
      </c>
      <c r="D25" s="1082">
        <v>0.39583333333333331</v>
      </c>
      <c r="E25" s="1036">
        <v>2.5</v>
      </c>
      <c r="F25" s="1113"/>
      <c r="H25" s="758"/>
      <c r="I25" s="758"/>
      <c r="J25" s="953"/>
      <c r="K25" s="895">
        <v>41471</v>
      </c>
      <c r="L25" s="897" t="s">
        <v>39</v>
      </c>
      <c r="M25" s="893"/>
      <c r="N25" s="896">
        <v>41822</v>
      </c>
      <c r="O25" s="897" t="s">
        <v>39</v>
      </c>
      <c r="P25" s="808"/>
      <c r="Q25" s="896">
        <v>42206</v>
      </c>
      <c r="R25" s="897" t="s">
        <v>51</v>
      </c>
      <c r="S25" s="808"/>
      <c r="T25" s="800">
        <v>42577</v>
      </c>
      <c r="U25" s="897" t="s">
        <v>39</v>
      </c>
      <c r="V25" s="809"/>
    </row>
    <row r="26" spans="2:35" ht="15.75" customHeight="1" x14ac:dyDescent="0.25">
      <c r="B26" s="1375"/>
      <c r="C26" s="1082">
        <v>0.83333333333333337</v>
      </c>
      <c r="D26" s="1082">
        <v>0.85416666666666663</v>
      </c>
      <c r="E26" s="1036">
        <v>0.5</v>
      </c>
      <c r="F26" s="1113"/>
      <c r="H26" s="832"/>
      <c r="I26" s="758"/>
      <c r="J26" s="953"/>
      <c r="K26" s="895">
        <v>41498</v>
      </c>
      <c r="L26" s="897" t="s">
        <v>42</v>
      </c>
      <c r="M26" s="893"/>
      <c r="N26" s="896">
        <v>41873</v>
      </c>
      <c r="O26" s="899" t="s">
        <v>42</v>
      </c>
      <c r="P26" s="808"/>
      <c r="Q26" s="896">
        <v>42221</v>
      </c>
      <c r="R26" s="897" t="s">
        <v>42</v>
      </c>
      <c r="S26" s="808"/>
      <c r="T26" s="800">
        <v>42597</v>
      </c>
      <c r="U26" s="897" t="s">
        <v>39</v>
      </c>
      <c r="V26" s="809"/>
    </row>
    <row r="27" spans="2:35" ht="15.75" customHeight="1" thickBot="1" x14ac:dyDescent="0.3">
      <c r="B27" s="1081">
        <v>43200</v>
      </c>
      <c r="C27" s="1082">
        <v>0.29166666666666669</v>
      </c>
      <c r="D27" s="1082">
        <v>0.33333333333333331</v>
      </c>
      <c r="E27" s="1036">
        <v>1</v>
      </c>
      <c r="F27" s="1113"/>
      <c r="H27" s="832"/>
      <c r="I27" s="833"/>
      <c r="J27" s="953"/>
      <c r="K27" s="895">
        <v>41527</v>
      </c>
      <c r="L27" s="897" t="s">
        <v>39</v>
      </c>
      <c r="M27" s="893"/>
      <c r="N27" s="896">
        <v>41884</v>
      </c>
      <c r="O27" s="897" t="s">
        <v>51</v>
      </c>
      <c r="P27" s="808"/>
      <c r="Q27" s="800">
        <v>42249</v>
      </c>
      <c r="R27" s="897" t="s">
        <v>39</v>
      </c>
      <c r="S27" s="808"/>
      <c r="T27" s="800">
        <v>42621</v>
      </c>
      <c r="U27" s="897" t="s">
        <v>39</v>
      </c>
      <c r="V27" s="809"/>
    </row>
    <row r="28" spans="2:35" ht="15.75" customHeight="1" thickBot="1" x14ac:dyDescent="0.3">
      <c r="B28" s="1066">
        <v>43201</v>
      </c>
      <c r="C28" s="1200">
        <v>0.27083333333333331</v>
      </c>
      <c r="D28" s="1067">
        <v>0.33333333333333331</v>
      </c>
      <c r="E28" s="1068">
        <v>1.5</v>
      </c>
      <c r="F28" s="1094" t="s">
        <v>54</v>
      </c>
      <c r="H28" s="838"/>
      <c r="I28" s="833"/>
      <c r="J28" s="953"/>
      <c r="K28" s="895">
        <v>41551</v>
      </c>
      <c r="L28" s="897" t="s">
        <v>39</v>
      </c>
      <c r="M28" s="893"/>
      <c r="N28" s="896">
        <v>41920</v>
      </c>
      <c r="O28" s="897" t="s">
        <v>40</v>
      </c>
      <c r="P28" s="808"/>
      <c r="Q28" s="800">
        <v>42296</v>
      </c>
      <c r="R28" s="897" t="s">
        <v>43</v>
      </c>
      <c r="S28" s="808"/>
      <c r="T28" s="800">
        <v>42662</v>
      </c>
      <c r="U28" s="897" t="s">
        <v>39</v>
      </c>
      <c r="V28" s="809"/>
    </row>
    <row r="29" spans="2:35" ht="15.75" customHeight="1" x14ac:dyDescent="0.25">
      <c r="B29" s="1081">
        <v>43207</v>
      </c>
      <c r="C29" s="1082">
        <v>0.29166666666666669</v>
      </c>
      <c r="D29" s="1082">
        <v>0.33333333333333331</v>
      </c>
      <c r="E29" s="1036">
        <v>1</v>
      </c>
      <c r="F29" s="1113"/>
      <c r="H29" s="838"/>
      <c r="I29" s="837" t="s">
        <v>41</v>
      </c>
      <c r="J29" s="953"/>
      <c r="K29" s="895">
        <v>41603</v>
      </c>
      <c r="L29" s="892" t="s">
        <v>43</v>
      </c>
      <c r="M29" s="893"/>
      <c r="N29" s="896">
        <v>41962</v>
      </c>
      <c r="O29" s="897" t="s">
        <v>43</v>
      </c>
      <c r="P29" s="808"/>
      <c r="Q29" s="800">
        <v>42332</v>
      </c>
      <c r="R29" s="897" t="s">
        <v>43</v>
      </c>
      <c r="S29" s="808"/>
      <c r="T29" s="800">
        <v>42697</v>
      </c>
      <c r="U29" s="897" t="s">
        <v>39</v>
      </c>
      <c r="V29" s="809"/>
    </row>
    <row r="30" spans="2:35" ht="15.75" customHeight="1" thickBot="1" x14ac:dyDescent="0.3">
      <c r="B30" s="1099" t="s">
        <v>3</v>
      </c>
      <c r="C30" s="1100">
        <f>COUNT(B23:B29)</f>
        <v>6</v>
      </c>
      <c r="D30" s="1111" t="s">
        <v>25</v>
      </c>
      <c r="E30" s="1102">
        <f>SUM(E23:E29)</f>
        <v>9.5</v>
      </c>
      <c r="F30" s="1113"/>
      <c r="H30" s="838"/>
      <c r="I30" s="837"/>
      <c r="J30" s="954"/>
      <c r="K30" s="900">
        <v>41633</v>
      </c>
      <c r="L30" s="901" t="s">
        <v>43</v>
      </c>
      <c r="M30" s="902"/>
      <c r="N30" s="903">
        <v>41985</v>
      </c>
      <c r="O30" s="904" t="s">
        <v>43</v>
      </c>
      <c r="P30" s="823"/>
      <c r="Q30" s="802">
        <v>42358</v>
      </c>
      <c r="R30" s="897" t="s">
        <v>43</v>
      </c>
      <c r="S30" s="823"/>
      <c r="T30" s="802">
        <v>42720</v>
      </c>
      <c r="U30" s="807" t="s">
        <v>43</v>
      </c>
      <c r="V30" s="825"/>
    </row>
    <row r="31" spans="2:35" ht="15.75" customHeight="1" thickBot="1" x14ac:dyDescent="0.3">
      <c r="B31" s="1114"/>
      <c r="C31" s="1115"/>
      <c r="D31" s="1116"/>
      <c r="E31" s="1106"/>
      <c r="F31" s="1155"/>
      <c r="G31" s="840"/>
      <c r="H31" s="838"/>
      <c r="I31" s="837"/>
      <c r="J31" s="953"/>
      <c r="K31" s="905"/>
      <c r="L31" s="906"/>
      <c r="M31" s="907"/>
      <c r="N31" s="906"/>
      <c r="O31" s="906"/>
      <c r="P31" s="907"/>
      <c r="Q31" s="906"/>
      <c r="R31" s="906"/>
      <c r="S31" s="907"/>
      <c r="T31" s="906"/>
      <c r="U31" s="906"/>
      <c r="V31" s="907"/>
    </row>
    <row r="32" spans="2:35" ht="15.75" customHeight="1" x14ac:dyDescent="0.25">
      <c r="B32" s="1176">
        <v>43231</v>
      </c>
      <c r="C32" s="1157">
        <v>0.625</v>
      </c>
      <c r="D32" s="1157">
        <v>0.76041666666666663</v>
      </c>
      <c r="E32" s="1177">
        <v>3.25</v>
      </c>
      <c r="F32" s="1155"/>
      <c r="G32" s="840"/>
      <c r="H32" s="838"/>
      <c r="I32" s="839"/>
      <c r="J32" s="953"/>
      <c r="K32" s="1347" t="s">
        <v>58</v>
      </c>
      <c r="L32" s="1344"/>
      <c r="M32" s="884"/>
      <c r="N32" s="1345">
        <v>2010</v>
      </c>
      <c r="O32" s="1346"/>
      <c r="P32" s="910"/>
      <c r="Q32" s="1345">
        <v>2011</v>
      </c>
      <c r="R32" s="1346"/>
      <c r="S32" s="910"/>
      <c r="T32" s="1345">
        <v>2012</v>
      </c>
      <c r="U32" s="1348"/>
      <c r="V32" s="911"/>
      <c r="AF32" s="834"/>
      <c r="AG32" s="835"/>
      <c r="AH32" s="835"/>
      <c r="AI32" s="836"/>
    </row>
    <row r="33" spans="2:35" ht="15.75" customHeight="1" thickBot="1" x14ac:dyDescent="0.3">
      <c r="B33" s="1173">
        <v>43232</v>
      </c>
      <c r="C33" s="1109">
        <v>0.625</v>
      </c>
      <c r="D33" s="1109">
        <v>0.75</v>
      </c>
      <c r="E33" s="1035">
        <v>3</v>
      </c>
      <c r="F33" s="1158"/>
      <c r="G33" s="805"/>
      <c r="H33" s="838"/>
      <c r="J33" s="953"/>
      <c r="K33" s="886" t="s">
        <v>48</v>
      </c>
      <c r="L33" s="887" t="s">
        <v>49</v>
      </c>
      <c r="M33" s="888"/>
      <c r="N33" s="889" t="s">
        <v>48</v>
      </c>
      <c r="O33" s="887" t="s">
        <v>49</v>
      </c>
      <c r="P33" s="888"/>
      <c r="Q33" s="889" t="s">
        <v>48</v>
      </c>
      <c r="R33" s="887" t="s">
        <v>49</v>
      </c>
      <c r="S33" s="888"/>
      <c r="T33" s="889" t="s">
        <v>48</v>
      </c>
      <c r="U33" s="912" t="s">
        <v>49</v>
      </c>
      <c r="V33" s="913"/>
      <c r="AF33" s="834"/>
      <c r="AG33" s="835"/>
      <c r="AH33" s="835"/>
      <c r="AI33" s="836"/>
    </row>
    <row r="34" spans="2:35" ht="15.75" customHeight="1" thickBot="1" x14ac:dyDescent="0.3">
      <c r="B34" s="1173">
        <v>43233</v>
      </c>
      <c r="C34" s="1109">
        <v>0.625</v>
      </c>
      <c r="D34" s="1109">
        <v>0.76041666666666663</v>
      </c>
      <c r="E34" s="1035">
        <v>3.25</v>
      </c>
      <c r="F34" s="1158"/>
      <c r="H34" s="840"/>
      <c r="J34" s="953"/>
      <c r="K34" s="891">
        <v>39829</v>
      </c>
      <c r="L34" s="892" t="s">
        <v>43</v>
      </c>
      <c r="M34" s="893"/>
      <c r="N34" s="894">
        <v>40189</v>
      </c>
      <c r="O34" s="892" t="s">
        <v>43</v>
      </c>
      <c r="P34" s="893"/>
      <c r="Q34" s="894">
        <v>40557</v>
      </c>
      <c r="R34" s="892" t="s">
        <v>43</v>
      </c>
      <c r="S34" s="893"/>
      <c r="T34" s="894">
        <v>40912</v>
      </c>
      <c r="U34" s="914" t="s">
        <v>43</v>
      </c>
      <c r="V34" s="915"/>
      <c r="AF34" s="834"/>
      <c r="AG34" s="835"/>
      <c r="AH34" s="835"/>
      <c r="AI34" s="836"/>
    </row>
    <row r="35" spans="2:35" ht="15.75" customHeight="1" thickBot="1" x14ac:dyDescent="0.3">
      <c r="B35" s="1241">
        <v>43234</v>
      </c>
      <c r="C35" s="1242">
        <v>0.58333333333333337</v>
      </c>
      <c r="D35" s="1242">
        <v>0.75</v>
      </c>
      <c r="E35" s="1243">
        <v>4</v>
      </c>
      <c r="F35" s="1094" t="s">
        <v>52</v>
      </c>
      <c r="H35" s="840"/>
      <c r="J35" s="953"/>
      <c r="K35" s="895">
        <v>39849</v>
      </c>
      <c r="L35" s="897" t="s">
        <v>43</v>
      </c>
      <c r="M35" s="893"/>
      <c r="N35" s="916">
        <v>40210</v>
      </c>
      <c r="O35" s="917" t="s">
        <v>43</v>
      </c>
      <c r="P35" s="918"/>
      <c r="Q35" s="916">
        <v>40585</v>
      </c>
      <c r="R35" s="897" t="s">
        <v>43</v>
      </c>
      <c r="S35" s="918"/>
      <c r="T35" s="916">
        <v>40952</v>
      </c>
      <c r="U35" s="919" t="s">
        <v>43</v>
      </c>
      <c r="V35" s="920"/>
      <c r="AF35" s="834"/>
      <c r="AG35" s="835"/>
      <c r="AH35" s="835"/>
      <c r="AI35" s="836"/>
    </row>
    <row r="36" spans="2:35" ht="15.75" customHeight="1" thickBot="1" x14ac:dyDescent="0.3">
      <c r="B36" s="1099" t="s">
        <v>4</v>
      </c>
      <c r="C36" s="1100">
        <f>COUNT(B32:B35)</f>
        <v>4</v>
      </c>
      <c r="D36" s="1111" t="s">
        <v>25</v>
      </c>
      <c r="E36" s="1102">
        <f>SUM(E32:E35)</f>
        <v>13.5</v>
      </c>
      <c r="F36" s="1155"/>
      <c r="H36" s="840"/>
      <c r="J36" s="953"/>
      <c r="K36" s="895">
        <v>39876</v>
      </c>
      <c r="L36" s="897" t="s">
        <v>38</v>
      </c>
      <c r="M36" s="893"/>
      <c r="N36" s="916">
        <v>40239</v>
      </c>
      <c r="O36" s="917" t="s">
        <v>53</v>
      </c>
      <c r="P36" s="918"/>
      <c r="Q36" s="916">
        <v>40631</v>
      </c>
      <c r="R36" s="897" t="s">
        <v>43</v>
      </c>
      <c r="S36" s="918"/>
      <c r="T36" s="916">
        <v>40974</v>
      </c>
      <c r="U36" s="919" t="s">
        <v>43</v>
      </c>
      <c r="V36" s="920"/>
      <c r="AF36" s="834"/>
      <c r="AG36" s="835"/>
      <c r="AH36" s="835"/>
      <c r="AI36" s="836"/>
    </row>
    <row r="37" spans="2:35" ht="15.75" customHeight="1" thickBot="1" x14ac:dyDescent="0.3">
      <c r="B37" s="1114"/>
      <c r="C37" s="1115"/>
      <c r="D37" s="1116"/>
      <c r="E37" s="1106"/>
      <c r="F37" s="1159"/>
      <c r="G37" s="805"/>
      <c r="H37" s="840"/>
      <c r="I37" s="838"/>
      <c r="J37" s="953"/>
      <c r="K37" s="895">
        <v>39930</v>
      </c>
      <c r="L37" s="897" t="s">
        <v>39</v>
      </c>
      <c r="M37" s="893"/>
      <c r="N37" s="916">
        <v>40274</v>
      </c>
      <c r="O37" s="917" t="s">
        <v>39</v>
      </c>
      <c r="P37" s="918"/>
      <c r="Q37" s="916">
        <v>40660</v>
      </c>
      <c r="R37" s="917" t="s">
        <v>39</v>
      </c>
      <c r="S37" s="918"/>
      <c r="T37" s="916">
        <v>41016</v>
      </c>
      <c r="U37" s="921" t="s">
        <v>39</v>
      </c>
      <c r="V37" s="922"/>
      <c r="AE37" s="834"/>
      <c r="AF37" s="835"/>
      <c r="AG37" s="835"/>
      <c r="AH37" s="836"/>
    </row>
    <row r="38" spans="2:35" ht="15.75" customHeight="1" x14ac:dyDescent="0.25">
      <c r="B38" s="1247">
        <v>43252</v>
      </c>
      <c r="C38" s="1248">
        <v>0.625</v>
      </c>
      <c r="D38" s="1248">
        <v>0.75</v>
      </c>
      <c r="E38" s="1053">
        <v>3</v>
      </c>
      <c r="F38" s="1104"/>
      <c r="G38" s="805"/>
      <c r="H38" s="846"/>
      <c r="I38" s="838"/>
      <c r="J38" s="953"/>
      <c r="K38" s="895">
        <v>39962</v>
      </c>
      <c r="L38" s="897" t="s">
        <v>39</v>
      </c>
      <c r="M38" s="893"/>
      <c r="N38" s="896">
        <v>40325</v>
      </c>
      <c r="O38" s="917" t="s">
        <v>39</v>
      </c>
      <c r="P38" s="893"/>
      <c r="Q38" s="896">
        <v>40694</v>
      </c>
      <c r="R38" s="917" t="s">
        <v>39</v>
      </c>
      <c r="S38" s="893"/>
      <c r="T38" s="896">
        <v>41032</v>
      </c>
      <c r="U38" s="921" t="s">
        <v>39</v>
      </c>
      <c r="V38" s="922"/>
    </row>
    <row r="39" spans="2:35" ht="15.75" customHeight="1" x14ac:dyDescent="0.25">
      <c r="B39" s="1249">
        <v>43265</v>
      </c>
      <c r="C39" s="1246">
        <v>0.60416666666666663</v>
      </c>
      <c r="D39" s="1246">
        <v>0.72916666666666663</v>
      </c>
      <c r="E39" s="1036">
        <v>3</v>
      </c>
      <c r="F39" s="1159"/>
      <c r="G39" s="805"/>
      <c r="H39" s="842"/>
      <c r="I39" s="840"/>
      <c r="J39" s="953"/>
      <c r="K39" s="895">
        <v>39993</v>
      </c>
      <c r="L39" s="897" t="s">
        <v>39</v>
      </c>
      <c r="M39" s="893"/>
      <c r="N39" s="896">
        <v>40352</v>
      </c>
      <c r="O39" s="897" t="s">
        <v>42</v>
      </c>
      <c r="P39" s="893"/>
      <c r="Q39" s="896">
        <v>40722</v>
      </c>
      <c r="R39" s="897" t="s">
        <v>51</v>
      </c>
      <c r="S39" s="893"/>
      <c r="T39" s="896">
        <v>41089</v>
      </c>
      <c r="U39" s="919" t="s">
        <v>40</v>
      </c>
      <c r="V39" s="920"/>
    </row>
    <row r="40" spans="2:35" ht="15.75" customHeight="1" thickBot="1" x14ac:dyDescent="0.3">
      <c r="B40" s="1245">
        <v>43269</v>
      </c>
      <c r="C40" s="1246">
        <v>0.625</v>
      </c>
      <c r="D40" s="1246">
        <v>0.72916666666666663</v>
      </c>
      <c r="E40" s="1030">
        <v>2.2999999999999998</v>
      </c>
      <c r="F40" s="1159"/>
      <c r="G40" s="847"/>
      <c r="H40" s="846"/>
      <c r="I40" s="840"/>
      <c r="J40" s="953"/>
      <c r="K40" s="895">
        <v>40022</v>
      </c>
      <c r="L40" s="897" t="s">
        <v>42</v>
      </c>
      <c r="M40" s="893"/>
      <c r="N40" s="896">
        <v>40381</v>
      </c>
      <c r="O40" s="917" t="s">
        <v>39</v>
      </c>
      <c r="P40" s="893"/>
      <c r="Q40" s="896">
        <v>40746</v>
      </c>
      <c r="R40" s="897" t="s">
        <v>51</v>
      </c>
      <c r="S40" s="893"/>
      <c r="T40" s="896">
        <v>41116</v>
      </c>
      <c r="U40" s="921" t="s">
        <v>39</v>
      </c>
      <c r="V40" s="922"/>
    </row>
    <row r="41" spans="2:35" ht="15.75" customHeight="1" thickBot="1" x14ac:dyDescent="0.3">
      <c r="B41" s="1250">
        <v>43270</v>
      </c>
      <c r="C41" s="1251">
        <v>0.58333333333333337</v>
      </c>
      <c r="D41" s="1251">
        <v>0.75</v>
      </c>
      <c r="E41" s="1031">
        <v>4</v>
      </c>
      <c r="F41" s="1244" t="s">
        <v>52</v>
      </c>
      <c r="G41" s="847"/>
      <c r="H41" s="846"/>
      <c r="I41" s="840"/>
      <c r="J41" s="953"/>
      <c r="K41" s="895">
        <v>40035</v>
      </c>
      <c r="L41" s="897" t="s">
        <v>42</v>
      </c>
      <c r="M41" s="893"/>
      <c r="N41" s="896">
        <v>40401</v>
      </c>
      <c r="O41" s="917" t="s">
        <v>39</v>
      </c>
      <c r="P41" s="893"/>
      <c r="Q41" s="896">
        <v>40759</v>
      </c>
      <c r="R41" s="897" t="s">
        <v>42</v>
      </c>
      <c r="S41" s="893"/>
      <c r="T41" s="896">
        <v>41127</v>
      </c>
      <c r="U41" s="919" t="s">
        <v>42</v>
      </c>
      <c r="V41" s="920"/>
    </row>
    <row r="42" spans="2:35" ht="15.75" customHeight="1" thickBot="1" x14ac:dyDescent="0.3">
      <c r="B42" s="1099" t="s">
        <v>5</v>
      </c>
      <c r="C42" s="1100">
        <f>COUNT(B38:B41)</f>
        <v>4</v>
      </c>
      <c r="D42" s="1111" t="s">
        <v>25</v>
      </c>
      <c r="E42" s="1102">
        <f>SUM(E38:E41)</f>
        <v>12.3</v>
      </c>
      <c r="F42" s="1113"/>
      <c r="G42" s="847"/>
      <c r="H42" s="846"/>
      <c r="I42" s="840"/>
      <c r="J42" s="953"/>
      <c r="K42" s="895">
        <v>40080</v>
      </c>
      <c r="L42" s="897" t="s">
        <v>39</v>
      </c>
      <c r="M42" s="893"/>
      <c r="N42" s="896">
        <v>40422</v>
      </c>
      <c r="O42" s="917" t="s">
        <v>39</v>
      </c>
      <c r="P42" s="893"/>
      <c r="Q42" s="896">
        <v>40800</v>
      </c>
      <c r="R42" s="897" t="s">
        <v>39</v>
      </c>
      <c r="S42" s="893"/>
      <c r="T42" s="896">
        <v>41153</v>
      </c>
      <c r="U42" s="919" t="s">
        <v>42</v>
      </c>
      <c r="V42" s="920"/>
    </row>
    <row r="43" spans="2:35" ht="15.75" customHeight="1" thickBot="1" x14ac:dyDescent="0.3">
      <c r="B43" s="1114"/>
      <c r="C43" s="1115"/>
      <c r="D43" s="1116"/>
      <c r="E43" s="1174"/>
      <c r="F43" s="1113"/>
      <c r="G43" s="847"/>
      <c r="H43" s="842"/>
      <c r="J43" s="953"/>
      <c r="K43" s="895">
        <v>40093</v>
      </c>
      <c r="L43" s="897" t="s">
        <v>39</v>
      </c>
      <c r="M43" s="893"/>
      <c r="N43" s="896">
        <v>40478</v>
      </c>
      <c r="O43" s="897" t="s">
        <v>53</v>
      </c>
      <c r="P43" s="893"/>
      <c r="Q43" s="896">
        <v>40847</v>
      </c>
      <c r="R43" s="897" t="s">
        <v>55</v>
      </c>
      <c r="S43" s="893"/>
      <c r="T43" s="896">
        <v>41185</v>
      </c>
      <c r="U43" s="919" t="s">
        <v>42</v>
      </c>
      <c r="V43" s="920"/>
    </row>
    <row r="44" spans="2:35" ht="15.75" customHeight="1" x14ac:dyDescent="0.25">
      <c r="B44" s="1247">
        <v>43283</v>
      </c>
      <c r="C44" s="1248">
        <v>0.58333333333333337</v>
      </c>
      <c r="D44" s="1248">
        <v>0.79166666666666663</v>
      </c>
      <c r="E44" s="1053">
        <v>5</v>
      </c>
      <c r="F44" s="1104"/>
      <c r="G44" s="805"/>
      <c r="H44" s="842"/>
      <c r="J44" s="953"/>
      <c r="K44" s="895">
        <v>40129</v>
      </c>
      <c r="L44" s="897" t="s">
        <v>53</v>
      </c>
      <c r="M44" s="893"/>
      <c r="N44" s="896">
        <v>40490</v>
      </c>
      <c r="O44" s="897" t="s">
        <v>53</v>
      </c>
      <c r="P44" s="893"/>
      <c r="Q44" s="896">
        <v>40865</v>
      </c>
      <c r="R44" s="897" t="s">
        <v>43</v>
      </c>
      <c r="S44" s="893"/>
      <c r="T44" s="896">
        <v>41242</v>
      </c>
      <c r="U44" s="919" t="s">
        <v>43</v>
      </c>
      <c r="V44" s="920"/>
    </row>
    <row r="45" spans="2:35" ht="15.75" customHeight="1" thickBot="1" x14ac:dyDescent="0.3">
      <c r="B45" s="1249">
        <v>43284</v>
      </c>
      <c r="C45" s="1246">
        <v>0.66666666666666663</v>
      </c>
      <c r="D45" s="1246">
        <v>0.75</v>
      </c>
      <c r="E45" s="1036">
        <v>2</v>
      </c>
      <c r="F45" s="1159"/>
      <c r="G45" s="762"/>
      <c r="H45" s="842"/>
      <c r="I45" s="842"/>
      <c r="J45" s="953"/>
      <c r="K45" s="900">
        <v>40168</v>
      </c>
      <c r="L45" s="901" t="s">
        <v>43</v>
      </c>
      <c r="M45" s="902"/>
      <c r="N45" s="903">
        <v>40892</v>
      </c>
      <c r="O45" s="904" t="s">
        <v>43</v>
      </c>
      <c r="P45" s="923"/>
      <c r="Q45" s="903">
        <v>40896</v>
      </c>
      <c r="R45" s="901" t="s">
        <v>43</v>
      </c>
      <c r="S45" s="923"/>
      <c r="T45" s="903">
        <v>41274</v>
      </c>
      <c r="U45" s="924" t="s">
        <v>43</v>
      </c>
      <c r="V45" s="925"/>
    </row>
    <row r="46" spans="2:35" ht="15.75" customHeight="1" thickBot="1" x14ac:dyDescent="0.3">
      <c r="B46" s="1250">
        <v>43292</v>
      </c>
      <c r="C46" s="1251">
        <v>0.66666666666666663</v>
      </c>
      <c r="D46" s="1251">
        <v>0.77083333333333337</v>
      </c>
      <c r="E46" s="1031">
        <v>2.5</v>
      </c>
      <c r="F46" s="1244" t="s">
        <v>82</v>
      </c>
      <c r="G46" s="805"/>
      <c r="I46" s="842"/>
      <c r="J46" s="953"/>
      <c r="K46" s="926"/>
      <c r="L46" s="926"/>
      <c r="M46" s="926"/>
      <c r="N46" s="926"/>
      <c r="O46" s="926"/>
      <c r="P46" s="926"/>
      <c r="Q46" s="926"/>
      <c r="R46" s="926"/>
      <c r="S46" s="926"/>
      <c r="T46" s="926"/>
      <c r="U46" s="926"/>
      <c r="V46" s="926"/>
    </row>
    <row r="47" spans="2:35" ht="15.75" customHeight="1" thickBot="1" x14ac:dyDescent="0.3">
      <c r="B47" s="1099" t="s">
        <v>6</v>
      </c>
      <c r="C47" s="1100">
        <f>COUNT(B44:B46)</f>
        <v>3</v>
      </c>
      <c r="D47" s="1111" t="s">
        <v>25</v>
      </c>
      <c r="E47" s="1102">
        <f>SUM(E44:E46)</f>
        <v>9.5</v>
      </c>
      <c r="I47" s="842"/>
      <c r="J47" s="953"/>
      <c r="K47" s="1349">
        <v>2005</v>
      </c>
      <c r="L47" s="1346"/>
      <c r="M47" s="910"/>
      <c r="N47" s="1345">
        <v>2006</v>
      </c>
      <c r="O47" s="1348"/>
      <c r="P47" s="910"/>
      <c r="Q47" s="1350" t="s">
        <v>56</v>
      </c>
      <c r="R47" s="1344"/>
      <c r="S47" s="884"/>
      <c r="T47" s="1343" t="s">
        <v>57</v>
      </c>
      <c r="U47" s="1344"/>
      <c r="V47" s="911"/>
    </row>
    <row r="48" spans="2:35" ht="15.75" customHeight="1" thickBot="1" x14ac:dyDescent="0.4">
      <c r="B48" s="1114"/>
      <c r="C48" s="1115"/>
      <c r="D48" s="1116"/>
      <c r="E48" s="1174"/>
      <c r="F48" s="1113"/>
      <c r="G48" s="852"/>
      <c r="I48" s="842"/>
      <c r="J48" s="953"/>
      <c r="K48" s="886" t="s">
        <v>48</v>
      </c>
      <c r="L48" s="887" t="s">
        <v>49</v>
      </c>
      <c r="M48" s="888"/>
      <c r="N48" s="889" t="s">
        <v>48</v>
      </c>
      <c r="O48" s="912" t="s">
        <v>49</v>
      </c>
      <c r="P48" s="888"/>
      <c r="Q48" s="1227" t="s">
        <v>48</v>
      </c>
      <c r="R48" s="887" t="s">
        <v>49</v>
      </c>
      <c r="S48" s="888"/>
      <c r="T48" s="889" t="s">
        <v>48</v>
      </c>
      <c r="U48" s="887" t="s">
        <v>49</v>
      </c>
      <c r="V48" s="890"/>
      <c r="AA48" s="843"/>
      <c r="AB48" s="844"/>
      <c r="AC48" s="845"/>
    </row>
    <row r="49" spans="2:33" ht="15" x14ac:dyDescent="0.25">
      <c r="B49" s="1183">
        <v>43318</v>
      </c>
      <c r="C49" s="1184">
        <v>0.625</v>
      </c>
      <c r="D49" s="1184">
        <v>0.67708333333333337</v>
      </c>
      <c r="E49" s="1053">
        <v>1.1499999999999999</v>
      </c>
      <c r="G49" s="852"/>
      <c r="I49" s="842"/>
      <c r="J49" s="953"/>
      <c r="K49" s="891">
        <v>38376</v>
      </c>
      <c r="L49" s="892" t="s">
        <v>43</v>
      </c>
      <c r="M49" s="893"/>
      <c r="N49" s="894">
        <v>38744</v>
      </c>
      <c r="O49" s="914" t="s">
        <v>43</v>
      </c>
      <c r="P49" s="893"/>
      <c r="Q49" s="1228">
        <v>39111</v>
      </c>
      <c r="R49" s="892" t="s">
        <v>43</v>
      </c>
      <c r="S49" s="893"/>
      <c r="T49" s="894">
        <v>39451</v>
      </c>
      <c r="U49" s="892" t="s">
        <v>43</v>
      </c>
      <c r="V49" s="931"/>
    </row>
    <row r="50" spans="2:33" ht="15.75" thickBot="1" x14ac:dyDescent="0.3">
      <c r="B50" s="1129" t="s">
        <v>98</v>
      </c>
      <c r="C50" s="1165">
        <v>0.60416666666666663</v>
      </c>
      <c r="D50" s="1165">
        <v>0.77083333333333337</v>
      </c>
      <c r="E50" s="1064">
        <v>4</v>
      </c>
      <c r="F50" s="1128"/>
      <c r="G50" s="762"/>
      <c r="J50" s="953"/>
      <c r="K50" s="932">
        <v>38019</v>
      </c>
      <c r="L50" s="917" t="s">
        <v>43</v>
      </c>
      <c r="M50" s="918"/>
      <c r="N50" s="916">
        <v>38758</v>
      </c>
      <c r="O50" s="921" t="s">
        <v>43</v>
      </c>
      <c r="P50" s="918"/>
      <c r="Q50" s="1229">
        <v>39119</v>
      </c>
      <c r="R50" s="897" t="s">
        <v>43</v>
      </c>
      <c r="S50" s="893"/>
      <c r="T50" s="896">
        <v>39506</v>
      </c>
      <c r="U50" s="897" t="s">
        <v>43</v>
      </c>
      <c r="V50" s="931"/>
    </row>
    <row r="51" spans="2:33" ht="15.75" thickBot="1" x14ac:dyDescent="0.3">
      <c r="B51" s="1252">
        <v>43320</v>
      </c>
      <c r="C51" s="1253">
        <v>0.625</v>
      </c>
      <c r="D51" s="1253">
        <v>0.75</v>
      </c>
      <c r="E51" s="1254">
        <v>3</v>
      </c>
      <c r="F51" s="1094" t="s">
        <v>52</v>
      </c>
      <c r="G51" s="857"/>
      <c r="I51" s="851"/>
      <c r="J51" s="953"/>
      <c r="K51" s="932">
        <v>38415</v>
      </c>
      <c r="L51" s="917" t="s">
        <v>38</v>
      </c>
      <c r="M51" s="918"/>
      <c r="N51" s="916">
        <v>38784</v>
      </c>
      <c r="O51" s="921" t="s">
        <v>38</v>
      </c>
      <c r="P51" s="918"/>
      <c r="Q51" s="1229">
        <v>39160</v>
      </c>
      <c r="R51" s="897" t="s">
        <v>43</v>
      </c>
      <c r="S51" s="893"/>
      <c r="T51" s="896">
        <v>39517</v>
      </c>
      <c r="U51" s="897" t="s">
        <v>43</v>
      </c>
      <c r="V51" s="931"/>
    </row>
    <row r="52" spans="2:33" ht="15.75" thickBot="1" x14ac:dyDescent="0.3">
      <c r="B52" s="1255">
        <v>43341</v>
      </c>
      <c r="C52" s="1256">
        <v>0.66666666666666663</v>
      </c>
      <c r="D52" s="1256">
        <v>0.75</v>
      </c>
      <c r="E52" s="1257">
        <v>2</v>
      </c>
      <c r="F52" s="1164"/>
      <c r="H52" s="857"/>
      <c r="I52" s="851"/>
      <c r="J52" s="953"/>
      <c r="K52" s="932">
        <v>38463</v>
      </c>
      <c r="L52" s="917" t="s">
        <v>39</v>
      </c>
      <c r="M52" s="918"/>
      <c r="N52" s="916">
        <v>38832</v>
      </c>
      <c r="O52" s="921" t="s">
        <v>39</v>
      </c>
      <c r="P52" s="918"/>
      <c r="Q52" s="1229">
        <v>39202</v>
      </c>
      <c r="R52" s="897" t="s">
        <v>40</v>
      </c>
      <c r="S52" s="893"/>
      <c r="T52" s="896">
        <v>39554</v>
      </c>
      <c r="U52" s="897" t="s">
        <v>43</v>
      </c>
      <c r="V52" s="931"/>
    </row>
    <row r="53" spans="2:33" ht="15.75" thickBot="1" x14ac:dyDescent="0.3">
      <c r="B53" s="1186">
        <v>43342</v>
      </c>
      <c r="C53" s="1187">
        <v>0.625</v>
      </c>
      <c r="D53" s="1187">
        <v>0.75</v>
      </c>
      <c r="E53" s="1188">
        <v>3</v>
      </c>
      <c r="F53" s="1164"/>
      <c r="H53" s="857"/>
      <c r="J53" s="953"/>
      <c r="K53" s="895">
        <v>38484</v>
      </c>
      <c r="L53" s="897" t="s">
        <v>39</v>
      </c>
      <c r="M53" s="893"/>
      <c r="N53" s="896">
        <v>38867</v>
      </c>
      <c r="O53" s="919" t="s">
        <v>40</v>
      </c>
      <c r="P53" s="893"/>
      <c r="Q53" s="1229">
        <v>39232</v>
      </c>
      <c r="R53" s="897" t="s">
        <v>39</v>
      </c>
      <c r="S53" s="893"/>
      <c r="T53" s="896">
        <v>39595</v>
      </c>
      <c r="U53" s="897" t="s">
        <v>39</v>
      </c>
      <c r="V53" s="931"/>
    </row>
    <row r="54" spans="2:33" ht="15.75" thickBot="1" x14ac:dyDescent="0.3">
      <c r="B54" s="1099" t="s">
        <v>7</v>
      </c>
      <c r="C54" s="1100">
        <f>COUNT(B49:B53)</f>
        <v>4</v>
      </c>
      <c r="D54" s="1111" t="s">
        <v>25</v>
      </c>
      <c r="E54" s="1185">
        <f>SUM(E49:E53)</f>
        <v>13.15</v>
      </c>
      <c r="F54" s="1164"/>
      <c r="G54" s="857"/>
      <c r="J54" s="953"/>
      <c r="K54" s="895">
        <v>38518</v>
      </c>
      <c r="L54" s="897" t="s">
        <v>39</v>
      </c>
      <c r="M54" s="893"/>
      <c r="N54" s="896">
        <v>38890</v>
      </c>
      <c r="O54" s="919" t="s">
        <v>39</v>
      </c>
      <c r="P54" s="893"/>
      <c r="Q54" s="1229">
        <v>39252</v>
      </c>
      <c r="R54" s="897" t="s">
        <v>42</v>
      </c>
      <c r="S54" s="893"/>
      <c r="T54" s="896">
        <v>39608</v>
      </c>
      <c r="U54" s="897" t="s">
        <v>39</v>
      </c>
      <c r="V54" s="931"/>
    </row>
    <row r="55" spans="2:33" ht="15.75" thickBot="1" x14ac:dyDescent="0.3">
      <c r="B55" s="1234"/>
      <c r="C55" s="1235"/>
      <c r="D55" s="1236"/>
      <c r="E55" s="1133"/>
      <c r="F55" s="1164"/>
      <c r="G55" s="857"/>
      <c r="J55" s="953"/>
      <c r="K55" s="895">
        <v>38560</v>
      </c>
      <c r="L55" s="897" t="s">
        <v>39</v>
      </c>
      <c r="M55" s="893"/>
      <c r="N55" s="896">
        <v>38929</v>
      </c>
      <c r="O55" s="919" t="s">
        <v>42</v>
      </c>
      <c r="P55" s="893"/>
      <c r="Q55" s="1229">
        <v>39282</v>
      </c>
      <c r="R55" s="897" t="s">
        <v>39</v>
      </c>
      <c r="S55" s="893"/>
      <c r="T55" s="896">
        <v>39650</v>
      </c>
      <c r="U55" s="897" t="s">
        <v>39</v>
      </c>
      <c r="V55" s="931"/>
    </row>
    <row r="56" spans="2:33" ht="15.75" thickBot="1" x14ac:dyDescent="0.3">
      <c r="B56" s="1206">
        <v>43347</v>
      </c>
      <c r="C56" s="1207">
        <v>0.58333333333333337</v>
      </c>
      <c r="D56" s="1207">
        <v>0.75</v>
      </c>
      <c r="E56" s="1068">
        <v>4</v>
      </c>
      <c r="F56" s="1094" t="s">
        <v>78</v>
      </c>
      <c r="H56" s="850"/>
      <c r="J56" s="953"/>
      <c r="K56" s="895">
        <v>38579</v>
      </c>
      <c r="L56" s="897" t="s">
        <v>42</v>
      </c>
      <c r="M56" s="893"/>
      <c r="N56" s="896">
        <v>38931</v>
      </c>
      <c r="O56" s="919" t="s">
        <v>39</v>
      </c>
      <c r="P56" s="893"/>
      <c r="Q56" s="1229">
        <v>39303</v>
      </c>
      <c r="R56" s="936" t="s">
        <v>42</v>
      </c>
      <c r="S56" s="893"/>
      <c r="T56" s="896">
        <v>39666</v>
      </c>
      <c r="U56" s="897" t="s">
        <v>39</v>
      </c>
      <c r="V56" s="931"/>
    </row>
    <row r="57" spans="2:33" ht="15" x14ac:dyDescent="0.25">
      <c r="B57" s="1258">
        <v>43348</v>
      </c>
      <c r="C57" s="1259">
        <v>0.625</v>
      </c>
      <c r="D57" s="1259">
        <v>0.75</v>
      </c>
      <c r="E57" s="1045">
        <v>3</v>
      </c>
      <c r="H57" s="850"/>
      <c r="J57" s="953"/>
      <c r="K57" s="895">
        <v>38980</v>
      </c>
      <c r="L57" s="897" t="s">
        <v>39</v>
      </c>
      <c r="M57" s="893"/>
      <c r="N57" s="896">
        <v>38979</v>
      </c>
      <c r="O57" s="919" t="s">
        <v>39</v>
      </c>
      <c r="P57" s="893"/>
      <c r="Q57" s="1229">
        <v>39335</v>
      </c>
      <c r="R57" s="897" t="s">
        <v>42</v>
      </c>
      <c r="S57" s="893"/>
      <c r="T57" s="896">
        <v>39699</v>
      </c>
      <c r="U57" s="897" t="s">
        <v>39</v>
      </c>
      <c r="V57" s="931"/>
    </row>
    <row r="58" spans="2:33" ht="15.75" x14ac:dyDescent="0.25">
      <c r="B58" s="1258">
        <v>43349</v>
      </c>
      <c r="C58" s="1259">
        <v>0.625</v>
      </c>
      <c r="D58" s="1259">
        <v>0.75</v>
      </c>
      <c r="E58" s="1030">
        <v>3</v>
      </c>
      <c r="F58" s="1164"/>
      <c r="H58" s="846"/>
      <c r="J58" s="953"/>
      <c r="K58" s="895">
        <v>38630</v>
      </c>
      <c r="L58" s="897" t="s">
        <v>51</v>
      </c>
      <c r="M58" s="893"/>
      <c r="N58" s="896">
        <v>38995</v>
      </c>
      <c r="O58" s="919" t="s">
        <v>39</v>
      </c>
      <c r="P58" s="893"/>
      <c r="Q58" s="1229">
        <v>39363</v>
      </c>
      <c r="R58" s="897" t="s">
        <v>39</v>
      </c>
      <c r="S58" s="893"/>
      <c r="T58" s="896">
        <v>39751</v>
      </c>
      <c r="U58" s="897" t="s">
        <v>43</v>
      </c>
      <c r="V58" s="931"/>
    </row>
    <row r="59" spans="2:33" ht="16.5" thickBot="1" x14ac:dyDescent="0.3">
      <c r="B59" s="1135" t="s">
        <v>8</v>
      </c>
      <c r="C59" s="1203">
        <f>COUNT(B56:B58)</f>
        <v>3</v>
      </c>
      <c r="D59" s="1204" t="s">
        <v>25</v>
      </c>
      <c r="E59" s="1205">
        <f>SUM(E56:E58)</f>
        <v>10</v>
      </c>
      <c r="F59" s="1166"/>
      <c r="H59" s="846"/>
      <c r="I59" s="851"/>
      <c r="J59" s="953"/>
      <c r="K59" s="895">
        <v>38674</v>
      </c>
      <c r="L59" s="897" t="s">
        <v>43</v>
      </c>
      <c r="M59" s="893"/>
      <c r="N59" s="896">
        <v>39042</v>
      </c>
      <c r="O59" s="919" t="s">
        <v>40</v>
      </c>
      <c r="P59" s="893"/>
      <c r="Q59" s="1229">
        <v>39394</v>
      </c>
      <c r="R59" s="897" t="s">
        <v>43</v>
      </c>
      <c r="S59" s="893"/>
      <c r="T59" s="896">
        <v>39776</v>
      </c>
      <c r="U59" s="897" t="s">
        <v>43</v>
      </c>
      <c r="V59" s="931"/>
    </row>
    <row r="60" spans="2:33" ht="16.5" thickBot="1" x14ac:dyDescent="0.3">
      <c r="B60" s="1136"/>
      <c r="C60" s="1131"/>
      <c r="D60" s="1137"/>
      <c r="E60" s="1133"/>
      <c r="F60" s="1113"/>
      <c r="H60" s="846"/>
      <c r="I60" s="851"/>
      <c r="J60" s="953"/>
      <c r="K60" s="900">
        <v>38708</v>
      </c>
      <c r="L60" s="937" t="s">
        <v>43</v>
      </c>
      <c r="M60" s="923"/>
      <c r="N60" s="903">
        <v>39424</v>
      </c>
      <c r="O60" s="924" t="s">
        <v>38</v>
      </c>
      <c r="P60" s="923"/>
      <c r="Q60" s="1230">
        <v>39434</v>
      </c>
      <c r="R60" s="901" t="s">
        <v>43</v>
      </c>
      <c r="S60" s="902"/>
      <c r="T60" s="903">
        <v>39785</v>
      </c>
      <c r="U60" s="901" t="s">
        <v>43</v>
      </c>
      <c r="V60" s="940"/>
      <c r="Z60" s="832"/>
      <c r="AA60" s="838"/>
    </row>
    <row r="61" spans="2:33" ht="16.5" thickBot="1" x14ac:dyDescent="0.3">
      <c r="B61" s="1139">
        <v>43375</v>
      </c>
      <c r="C61" s="1171">
        <v>0.64583333333333337</v>
      </c>
      <c r="D61" s="1170">
        <v>0.75</v>
      </c>
      <c r="E61" s="1030">
        <v>2.5</v>
      </c>
      <c r="F61" s="1113"/>
      <c r="H61" s="846"/>
      <c r="I61" s="851"/>
      <c r="J61" s="953"/>
      <c r="K61" s="926"/>
      <c r="L61" s="926"/>
      <c r="M61" s="926"/>
      <c r="N61" s="926"/>
      <c r="O61" s="926"/>
      <c r="P61" s="926"/>
      <c r="Q61" s="926"/>
      <c r="R61" s="926"/>
      <c r="S61" s="926"/>
      <c r="T61" s="926"/>
      <c r="U61" s="926"/>
      <c r="V61" s="926"/>
      <c r="Z61" s="832"/>
      <c r="AA61" s="838"/>
    </row>
    <row r="62" spans="2:33" ht="15.75" x14ac:dyDescent="0.25">
      <c r="B62" s="1139">
        <v>43376</v>
      </c>
      <c r="C62" s="1171">
        <v>0.625</v>
      </c>
      <c r="D62" s="1170">
        <v>0.72916666666666663</v>
      </c>
      <c r="E62" s="1030">
        <v>2.5</v>
      </c>
      <c r="F62" s="1113"/>
      <c r="H62" s="846"/>
      <c r="I62" s="851"/>
      <c r="J62" s="953"/>
      <c r="K62" s="1347">
        <v>2001</v>
      </c>
      <c r="L62" s="1344"/>
      <c r="M62" s="884"/>
      <c r="N62" s="1343">
        <v>2002</v>
      </c>
      <c r="O62" s="1344"/>
      <c r="P62" s="941"/>
      <c r="Q62" s="1343">
        <v>2003</v>
      </c>
      <c r="R62" s="1344"/>
      <c r="S62" s="884"/>
      <c r="T62" s="1345">
        <v>2004</v>
      </c>
      <c r="U62" s="1346"/>
      <c r="V62" s="911"/>
      <c r="Y62" s="926"/>
      <c r="Z62" s="926"/>
      <c r="AA62" s="926"/>
      <c r="AB62" s="926"/>
      <c r="AC62" s="949"/>
      <c r="AD62" s="926"/>
      <c r="AE62" s="926"/>
      <c r="AF62" s="926"/>
      <c r="AG62" s="926"/>
    </row>
    <row r="63" spans="2:33" ht="16.5" thickBot="1" x14ac:dyDescent="0.3">
      <c r="B63" s="1139">
        <v>43377</v>
      </c>
      <c r="C63" s="1213">
        <v>0.625</v>
      </c>
      <c r="D63" s="1214">
        <v>0.75</v>
      </c>
      <c r="E63" s="1215">
        <v>3</v>
      </c>
      <c r="F63" s="1155"/>
      <c r="H63" s="846"/>
      <c r="I63" s="851"/>
      <c r="J63" s="953"/>
      <c r="K63" s="886" t="s">
        <v>48</v>
      </c>
      <c r="L63" s="887" t="s">
        <v>49</v>
      </c>
      <c r="M63" s="888"/>
      <c r="N63" s="889" t="s">
        <v>48</v>
      </c>
      <c r="O63" s="887" t="s">
        <v>49</v>
      </c>
      <c r="P63" s="888"/>
      <c r="Q63" s="889" t="s">
        <v>48</v>
      </c>
      <c r="R63" s="887" t="s">
        <v>49</v>
      </c>
      <c r="S63" s="888"/>
      <c r="T63" s="889" t="s">
        <v>48</v>
      </c>
      <c r="U63" s="887" t="s">
        <v>49</v>
      </c>
      <c r="V63" s="890"/>
      <c r="Y63" s="950"/>
      <c r="Z63" s="950"/>
      <c r="AA63" s="950"/>
      <c r="AB63" s="926"/>
      <c r="AC63" s="949"/>
      <c r="AD63" s="926"/>
      <c r="AE63" s="926"/>
      <c r="AF63" s="926"/>
      <c r="AG63" s="926"/>
    </row>
    <row r="64" spans="2:33" ht="16.5" thickBot="1" x14ac:dyDescent="0.3">
      <c r="B64" s="1216">
        <v>43378</v>
      </c>
      <c r="C64" s="1217">
        <v>0.625</v>
      </c>
      <c r="D64" s="1218">
        <v>0.75</v>
      </c>
      <c r="E64" s="1208">
        <v>3</v>
      </c>
      <c r="F64" s="1110" t="s">
        <v>52</v>
      </c>
      <c r="H64" s="846"/>
      <c r="I64" s="851"/>
      <c r="J64" s="953"/>
      <c r="K64" s="891">
        <v>36894</v>
      </c>
      <c r="L64" s="892" t="s">
        <v>43</v>
      </c>
      <c r="M64" s="893"/>
      <c r="N64" s="894">
        <v>37264</v>
      </c>
      <c r="O64" s="892" t="s">
        <v>43</v>
      </c>
      <c r="P64" s="893"/>
      <c r="Q64" s="894">
        <v>37645</v>
      </c>
      <c r="R64" s="892" t="s">
        <v>43</v>
      </c>
      <c r="S64" s="893"/>
      <c r="T64" s="894">
        <v>38012</v>
      </c>
      <c r="U64" s="892" t="s">
        <v>50</v>
      </c>
      <c r="V64" s="931"/>
      <c r="X64" s="950"/>
      <c r="Y64" s="950"/>
      <c r="Z64" s="950"/>
      <c r="AA64" s="950"/>
      <c r="AB64" s="926"/>
      <c r="AC64" s="949"/>
      <c r="AD64" s="926"/>
      <c r="AE64" s="926"/>
      <c r="AF64" s="926"/>
      <c r="AG64" s="926"/>
    </row>
    <row r="65" spans="2:27" ht="16.5" thickBot="1" x14ac:dyDescent="0.3">
      <c r="B65" s="1223" t="s">
        <v>9</v>
      </c>
      <c r="C65" s="1224">
        <f>COUNT(B61:B64)</f>
        <v>4</v>
      </c>
      <c r="D65" s="1225" t="s">
        <v>25</v>
      </c>
      <c r="E65" s="1226">
        <f>SUM(E61:E64)</f>
        <v>11</v>
      </c>
      <c r="F65" s="1168"/>
      <c r="H65" s="846"/>
      <c r="I65" s="850"/>
      <c r="J65" s="953"/>
      <c r="K65" s="895">
        <v>36944</v>
      </c>
      <c r="L65" s="897" t="s">
        <v>43</v>
      </c>
      <c r="M65" s="893"/>
      <c r="N65" s="896">
        <v>37292</v>
      </c>
      <c r="O65" s="897" t="s">
        <v>43</v>
      </c>
      <c r="P65" s="893"/>
      <c r="Q65" s="896">
        <v>37665</v>
      </c>
      <c r="R65" s="897" t="s">
        <v>43</v>
      </c>
      <c r="S65" s="893"/>
      <c r="T65" s="916">
        <v>38019</v>
      </c>
      <c r="U65" s="917" t="s">
        <v>43</v>
      </c>
      <c r="V65" s="942"/>
      <c r="Z65" s="848"/>
      <c r="AA65" s="848"/>
    </row>
    <row r="66" spans="2:27" ht="15.75" x14ac:dyDescent="0.25">
      <c r="B66" s="1234"/>
      <c r="C66" s="1235"/>
      <c r="D66" s="1236"/>
      <c r="E66" s="1133"/>
      <c r="H66" s="846"/>
      <c r="J66" s="953"/>
      <c r="K66" s="895">
        <v>36953</v>
      </c>
      <c r="L66" s="897" t="s">
        <v>43</v>
      </c>
      <c r="M66" s="893"/>
      <c r="N66" s="896">
        <v>37316</v>
      </c>
      <c r="O66" s="897" t="s">
        <v>43</v>
      </c>
      <c r="P66" s="893"/>
      <c r="Q66" s="896">
        <v>37684</v>
      </c>
      <c r="R66" s="897" t="s">
        <v>43</v>
      </c>
      <c r="S66" s="893"/>
      <c r="T66" s="916">
        <v>38069</v>
      </c>
      <c r="U66" s="917" t="s">
        <v>38</v>
      </c>
      <c r="V66" s="942"/>
      <c r="Z66" s="848"/>
      <c r="AA66" s="848"/>
    </row>
    <row r="67" spans="2:27" ht="15.75" x14ac:dyDescent="0.25">
      <c r="B67" s="1261">
        <v>43415</v>
      </c>
      <c r="C67" s="1262">
        <v>0.29166666666666669</v>
      </c>
      <c r="D67" s="1262">
        <v>0.375</v>
      </c>
      <c r="E67" s="1030">
        <v>2</v>
      </c>
      <c r="F67" s="1169"/>
      <c r="I67" s="846"/>
      <c r="J67" s="953"/>
      <c r="K67" s="895">
        <v>36991</v>
      </c>
      <c r="L67" s="897" t="s">
        <v>39</v>
      </c>
      <c r="M67" s="893"/>
      <c r="N67" s="896">
        <v>37364</v>
      </c>
      <c r="O67" s="897" t="s">
        <v>39</v>
      </c>
      <c r="P67" s="893"/>
      <c r="Q67" s="896">
        <v>37712</v>
      </c>
      <c r="R67" s="897" t="s">
        <v>38</v>
      </c>
      <c r="S67" s="893"/>
      <c r="T67" s="916">
        <v>38100</v>
      </c>
      <c r="U67" s="917" t="s">
        <v>39</v>
      </c>
      <c r="V67" s="942"/>
      <c r="Z67" s="848"/>
      <c r="AA67" s="848"/>
    </row>
    <row r="68" spans="2:27" ht="15.75" x14ac:dyDescent="0.25">
      <c r="B68" s="1261">
        <v>43416</v>
      </c>
      <c r="C68" s="1262">
        <v>0.70833333333333337</v>
      </c>
      <c r="D68" s="1262">
        <v>0.79166666666666663</v>
      </c>
      <c r="E68" s="1030">
        <v>2</v>
      </c>
      <c r="F68" s="1138"/>
      <c r="I68" s="846"/>
      <c r="J68" s="953"/>
      <c r="K68" s="895">
        <v>37033</v>
      </c>
      <c r="L68" s="897" t="s">
        <v>39</v>
      </c>
      <c r="M68" s="893"/>
      <c r="N68" s="896">
        <v>37385</v>
      </c>
      <c r="O68" s="897" t="s">
        <v>42</v>
      </c>
      <c r="P68" s="893"/>
      <c r="Q68" s="896">
        <v>37750</v>
      </c>
      <c r="R68" s="897" t="s">
        <v>39</v>
      </c>
      <c r="S68" s="893"/>
      <c r="T68" s="896">
        <v>38133</v>
      </c>
      <c r="U68" s="897" t="s">
        <v>39</v>
      </c>
      <c r="V68" s="931"/>
    </row>
    <row r="69" spans="2:27" ht="15.75" x14ac:dyDescent="0.25">
      <c r="B69" s="1261">
        <v>43418</v>
      </c>
      <c r="C69" s="1262">
        <v>0.70833333333333337</v>
      </c>
      <c r="D69" s="1262">
        <v>0.80208333333333337</v>
      </c>
      <c r="E69" s="1030">
        <v>2.25</v>
      </c>
      <c r="F69" s="1138"/>
      <c r="I69" s="846"/>
      <c r="J69" s="953"/>
      <c r="K69" s="895">
        <v>37047</v>
      </c>
      <c r="L69" s="897" t="s">
        <v>51</v>
      </c>
      <c r="M69" s="893"/>
      <c r="N69" s="896">
        <v>37420</v>
      </c>
      <c r="O69" s="897" t="s">
        <v>39</v>
      </c>
      <c r="P69" s="893"/>
      <c r="Q69" s="896">
        <v>37798</v>
      </c>
      <c r="R69" s="897" t="s">
        <v>39</v>
      </c>
      <c r="S69" s="893"/>
      <c r="T69" s="896">
        <v>38156</v>
      </c>
      <c r="U69" s="897" t="s">
        <v>42</v>
      </c>
      <c r="V69" s="931"/>
    </row>
    <row r="70" spans="2:27" ht="15" x14ac:dyDescent="0.25">
      <c r="B70" s="1261">
        <v>43419</v>
      </c>
      <c r="C70" s="1262">
        <v>0.72569444444444453</v>
      </c>
      <c r="D70" s="1262">
        <v>0.81944444444444453</v>
      </c>
      <c r="E70" s="1030">
        <v>2.25</v>
      </c>
      <c r="F70" s="1138"/>
      <c r="J70" s="953"/>
      <c r="K70" s="895">
        <v>37083</v>
      </c>
      <c r="L70" s="897" t="s">
        <v>42</v>
      </c>
      <c r="M70" s="893"/>
      <c r="N70" s="896">
        <v>37467</v>
      </c>
      <c r="O70" s="897" t="s">
        <v>42</v>
      </c>
      <c r="P70" s="893"/>
      <c r="Q70" s="896">
        <v>37811</v>
      </c>
      <c r="R70" s="897" t="s">
        <v>39</v>
      </c>
      <c r="S70" s="893"/>
      <c r="T70" s="896">
        <v>38182</v>
      </c>
      <c r="U70" s="897" t="s">
        <v>39</v>
      </c>
      <c r="V70" s="931"/>
    </row>
    <row r="71" spans="2:27" ht="15" x14ac:dyDescent="0.25">
      <c r="B71" s="1261">
        <v>43419</v>
      </c>
      <c r="C71" s="1262">
        <v>0.2638888888888889</v>
      </c>
      <c r="D71" s="1262">
        <v>0.33333333333333331</v>
      </c>
      <c r="E71" s="1030">
        <v>1.6</v>
      </c>
      <c r="F71" s="1138"/>
      <c r="G71" s="762"/>
      <c r="J71" s="953"/>
      <c r="K71" s="895">
        <v>37112</v>
      </c>
      <c r="L71" s="897" t="s">
        <v>42</v>
      </c>
      <c r="M71" s="893"/>
      <c r="N71" s="896">
        <v>37491</v>
      </c>
      <c r="O71" s="897" t="s">
        <v>42</v>
      </c>
      <c r="P71" s="893"/>
      <c r="Q71" s="896">
        <v>37860</v>
      </c>
      <c r="R71" s="897" t="s">
        <v>42</v>
      </c>
      <c r="S71" s="893"/>
      <c r="T71" s="896">
        <v>38203</v>
      </c>
      <c r="U71" s="897" t="s">
        <v>39</v>
      </c>
      <c r="V71" s="931"/>
    </row>
    <row r="72" spans="2:27" ht="15" x14ac:dyDescent="0.25">
      <c r="B72" s="1261">
        <v>43420</v>
      </c>
      <c r="C72" s="1262">
        <v>0.25</v>
      </c>
      <c r="D72" s="1262">
        <v>0.33333333333333331</v>
      </c>
      <c r="E72" s="1030">
        <v>2</v>
      </c>
      <c r="G72" s="762"/>
      <c r="J72" s="953"/>
      <c r="K72" s="895">
        <v>37144</v>
      </c>
      <c r="L72" s="897" t="s">
        <v>42</v>
      </c>
      <c r="M72" s="893"/>
      <c r="N72" s="896">
        <v>37503</v>
      </c>
      <c r="O72" s="897" t="s">
        <v>39</v>
      </c>
      <c r="P72" s="893"/>
      <c r="Q72" s="896">
        <v>37867</v>
      </c>
      <c r="R72" s="897" t="s">
        <v>39</v>
      </c>
      <c r="S72" s="893"/>
      <c r="T72" s="896">
        <v>38239</v>
      </c>
      <c r="U72" s="897" t="s">
        <v>52</v>
      </c>
      <c r="V72" s="931"/>
    </row>
    <row r="73" spans="2:27" ht="15" x14ac:dyDescent="0.25">
      <c r="B73" s="1261">
        <v>43425</v>
      </c>
      <c r="C73" s="1262">
        <v>0.29166666666666669</v>
      </c>
      <c r="D73" s="1262">
        <v>0.33333333333333331</v>
      </c>
      <c r="E73" s="1030">
        <v>1</v>
      </c>
      <c r="F73" s="1169"/>
      <c r="G73" s="762"/>
      <c r="J73" s="953"/>
      <c r="K73" s="895">
        <v>37193</v>
      </c>
      <c r="L73" s="897" t="s">
        <v>38</v>
      </c>
      <c r="M73" s="893"/>
      <c r="N73" s="896">
        <v>37532</v>
      </c>
      <c r="O73" s="897" t="s">
        <v>42</v>
      </c>
      <c r="P73" s="893"/>
      <c r="Q73" s="896">
        <v>37907</v>
      </c>
      <c r="R73" s="897" t="s">
        <v>42</v>
      </c>
      <c r="S73" s="893"/>
      <c r="T73" s="896">
        <v>38264</v>
      </c>
      <c r="U73" s="897" t="s">
        <v>52</v>
      </c>
      <c r="V73" s="931"/>
    </row>
    <row r="74" spans="2:27" ht="15" x14ac:dyDescent="0.25">
      <c r="B74" s="1261">
        <v>43427</v>
      </c>
      <c r="C74" s="1262">
        <v>0.27083333333333331</v>
      </c>
      <c r="D74" s="1262">
        <v>0.375</v>
      </c>
      <c r="E74" s="1030">
        <v>2.5</v>
      </c>
      <c r="F74" s="1169"/>
      <c r="G74" s="762"/>
      <c r="J74" s="953"/>
      <c r="K74" s="895">
        <v>37208</v>
      </c>
      <c r="L74" s="897" t="s">
        <v>43</v>
      </c>
      <c r="M74" s="893"/>
      <c r="N74" s="896"/>
      <c r="O74" s="897"/>
      <c r="P74" s="893"/>
      <c r="Q74" s="896">
        <v>37930</v>
      </c>
      <c r="R74" s="897" t="s">
        <v>53</v>
      </c>
      <c r="S74" s="893"/>
      <c r="T74" s="896">
        <v>38306</v>
      </c>
      <c r="U74" s="897" t="s">
        <v>54</v>
      </c>
      <c r="V74" s="931"/>
    </row>
    <row r="75" spans="2:27" ht="15.75" thickBot="1" x14ac:dyDescent="0.3">
      <c r="B75" s="1261">
        <v>43431</v>
      </c>
      <c r="C75" s="1262">
        <v>0.28125</v>
      </c>
      <c r="D75" s="1262">
        <v>0.33333333333333331</v>
      </c>
      <c r="E75" s="1030">
        <v>1.25</v>
      </c>
      <c r="F75" s="1169"/>
      <c r="G75" s="762"/>
      <c r="J75" s="954"/>
      <c r="K75" s="900">
        <v>37252</v>
      </c>
      <c r="L75" s="901" t="s">
        <v>55</v>
      </c>
      <c r="M75" s="902"/>
      <c r="N75" s="903">
        <v>37594</v>
      </c>
      <c r="O75" s="901" t="s">
        <v>38</v>
      </c>
      <c r="P75" s="902"/>
      <c r="Q75" s="903">
        <v>37963</v>
      </c>
      <c r="R75" s="901" t="s">
        <v>43</v>
      </c>
      <c r="S75" s="902"/>
      <c r="T75" s="903">
        <v>38341</v>
      </c>
      <c r="U75" s="937" t="s">
        <v>54</v>
      </c>
      <c r="V75" s="943"/>
    </row>
    <row r="76" spans="2:27" ht="15.75" thickBot="1" x14ac:dyDescent="0.3">
      <c r="B76" s="1263">
        <v>43432</v>
      </c>
      <c r="C76" s="1264">
        <v>0.25</v>
      </c>
      <c r="D76" s="1264">
        <v>0.33333333333333331</v>
      </c>
      <c r="E76" s="1215">
        <v>2</v>
      </c>
      <c r="F76" s="1169"/>
      <c r="G76" s="762"/>
      <c r="K76" s="944"/>
      <c r="L76" s="945"/>
      <c r="M76" s="946"/>
      <c r="N76" s="947"/>
      <c r="O76" s="945"/>
      <c r="P76" s="946"/>
      <c r="Q76" s="947"/>
      <c r="R76" s="945"/>
      <c r="S76" s="946"/>
      <c r="T76" s="947"/>
      <c r="U76" s="948"/>
      <c r="V76" s="948"/>
      <c r="W76" s="767"/>
      <c r="Y76" s="861"/>
    </row>
    <row r="77" spans="2:27" ht="15.75" thickBot="1" x14ac:dyDescent="0.3">
      <c r="B77" s="1206">
        <v>43433</v>
      </c>
      <c r="C77" s="1222">
        <v>0.25</v>
      </c>
      <c r="D77" s="1222">
        <v>0.33333333333333331</v>
      </c>
      <c r="E77" s="1068">
        <v>2</v>
      </c>
      <c r="F77" s="1260" t="s">
        <v>54</v>
      </c>
      <c r="G77" s="762"/>
      <c r="J77" s="951"/>
      <c r="K77" s="926"/>
      <c r="V77" s="926"/>
      <c r="W77" s="767"/>
      <c r="X77" s="767"/>
      <c r="Y77" s="864"/>
    </row>
    <row r="78" spans="2:27" ht="15.75" thickBot="1" x14ac:dyDescent="0.3">
      <c r="B78" s="1135" t="s">
        <v>10</v>
      </c>
      <c r="C78" s="1203">
        <f>COUNT(B68:B77)</f>
        <v>10</v>
      </c>
      <c r="D78" s="1220" t="s">
        <v>25</v>
      </c>
      <c r="E78" s="1205">
        <f>SUM(E67:E77)</f>
        <v>20.85</v>
      </c>
      <c r="F78" s="1169"/>
      <c r="G78" s="762"/>
      <c r="J78" s="951"/>
      <c r="K78" s="926" t="s">
        <v>87</v>
      </c>
      <c r="V78" s="926"/>
      <c r="W78" s="767"/>
      <c r="X78" s="767"/>
      <c r="Y78" s="864"/>
    </row>
    <row r="79" spans="2:27" ht="15.75" thickBot="1" x14ac:dyDescent="0.3">
      <c r="B79" s="1234"/>
      <c r="C79" s="1235"/>
      <c r="D79" s="1236"/>
      <c r="E79" s="1133"/>
      <c r="F79" s="1172"/>
      <c r="G79" s="762"/>
      <c r="J79" s="951"/>
      <c r="K79" s="950" t="s">
        <v>88</v>
      </c>
      <c r="V79" s="926"/>
      <c r="W79" s="767"/>
      <c r="X79" s="767"/>
      <c r="Y79" s="864"/>
    </row>
    <row r="80" spans="2:27" ht="15.75" thickBot="1" x14ac:dyDescent="0.3">
      <c r="B80" s="1267">
        <v>43440</v>
      </c>
      <c r="C80" s="1218">
        <v>0.25</v>
      </c>
      <c r="D80" s="1218">
        <v>0.33333333333333331</v>
      </c>
      <c r="E80" s="1068">
        <v>2</v>
      </c>
      <c r="F80" s="1141" t="s">
        <v>54</v>
      </c>
      <c r="G80" s="762"/>
      <c r="J80" s="949"/>
      <c r="K80" s="926"/>
      <c r="L80" s="951"/>
      <c r="M80" s="952"/>
      <c r="N80" s="926"/>
      <c r="O80" s="926"/>
      <c r="P80" s="949"/>
      <c r="Q80" s="926"/>
      <c r="R80" s="926"/>
      <c r="S80" s="926"/>
      <c r="T80" s="926"/>
      <c r="U80" s="926"/>
      <c r="V80" s="926"/>
      <c r="W80" s="767"/>
      <c r="X80" s="767"/>
      <c r="Y80" s="864"/>
    </row>
    <row r="81" spans="2:27" ht="15" x14ac:dyDescent="0.25">
      <c r="B81" s="1265">
        <v>43446</v>
      </c>
      <c r="C81" s="1266">
        <v>0.25</v>
      </c>
      <c r="D81" s="1170">
        <v>0.3125</v>
      </c>
      <c r="E81" s="1045">
        <v>1.5</v>
      </c>
      <c r="F81" s="1169"/>
      <c r="G81" s="762"/>
      <c r="K81" s="926"/>
      <c r="L81" s="951"/>
      <c r="M81" s="952"/>
      <c r="N81" s="926"/>
      <c r="O81" s="926"/>
      <c r="P81" s="949"/>
      <c r="Q81" s="926"/>
      <c r="R81" s="926"/>
      <c r="S81" s="926"/>
      <c r="T81" s="926"/>
      <c r="U81" s="926"/>
      <c r="V81" s="926"/>
      <c r="W81" s="767"/>
      <c r="X81" s="767"/>
      <c r="Y81" s="864"/>
    </row>
    <row r="82" spans="2:27" ht="16.5" thickBot="1" x14ac:dyDescent="0.3">
      <c r="B82" s="1135" t="s">
        <v>11</v>
      </c>
      <c r="C82" s="1203">
        <f>COUNT(B80:B81)</f>
        <v>2</v>
      </c>
      <c r="D82" s="1221" t="s">
        <v>25</v>
      </c>
      <c r="E82" s="1205">
        <f>SUM(E80:E81)</f>
        <v>3.5</v>
      </c>
      <c r="F82" s="1169"/>
      <c r="G82" s="762"/>
      <c r="M82" s="853"/>
      <c r="N82" s="854"/>
      <c r="O82" s="855"/>
      <c r="P82" s="850"/>
      <c r="Q82" s="850"/>
      <c r="X82" s="767"/>
      <c r="Y82" s="864"/>
    </row>
    <row r="83" spans="2:27" ht="16.5" thickBot="1" x14ac:dyDescent="0.3">
      <c r="B83" s="1136"/>
      <c r="C83" s="1142"/>
      <c r="D83" s="1143"/>
      <c r="E83" s="1133"/>
      <c r="F83" s="1169"/>
      <c r="G83" s="762"/>
      <c r="M83" s="853"/>
      <c r="N83" s="854"/>
      <c r="O83" s="855"/>
      <c r="P83" s="850"/>
      <c r="Q83" s="850"/>
      <c r="X83" s="767"/>
      <c r="Y83" s="864"/>
    </row>
    <row r="84" spans="2:27" ht="15.75" x14ac:dyDescent="0.25">
      <c r="B84" s="1144" t="s">
        <v>12</v>
      </c>
      <c r="C84" s="1145">
        <f>C82+C78+C65+C59+C54+C42+C36+C30+C21+C13+C9+C47</f>
        <v>52</v>
      </c>
      <c r="D84" s="1146" t="s">
        <v>25</v>
      </c>
      <c r="E84" s="1147">
        <f>E82+E78+E65+E59+E54+E42+E36+E30+E21+E13+E9+E47</f>
        <v>129.35</v>
      </c>
      <c r="F84" s="1148" t="s">
        <v>28</v>
      </c>
      <c r="G84" s="762"/>
      <c r="K84" s="854"/>
      <c r="L84" s="853"/>
      <c r="M84" s="854"/>
      <c r="N84" s="850"/>
      <c r="O84" s="855"/>
      <c r="P84" s="850"/>
    </row>
    <row r="85" spans="2:27" ht="30.75" thickBot="1" x14ac:dyDescent="0.3">
      <c r="B85" s="1149" t="s">
        <v>17</v>
      </c>
      <c r="C85" s="1150">
        <f>C84/12</f>
        <v>4.333333333333333</v>
      </c>
      <c r="D85" s="1151" t="s">
        <v>25</v>
      </c>
      <c r="E85" s="1152">
        <f>E84/12</f>
        <v>10.779166666666667</v>
      </c>
      <c r="F85" s="1153" t="s">
        <v>28</v>
      </c>
      <c r="G85" s="762"/>
      <c r="K85" s="850"/>
      <c r="L85" s="856"/>
      <c r="M85" s="854"/>
      <c r="N85" s="853"/>
      <c r="O85" s="854"/>
      <c r="P85" s="850"/>
      <c r="Q85" s="855"/>
      <c r="R85" s="850"/>
    </row>
    <row r="86" spans="2:27" ht="15.75" x14ac:dyDescent="0.25">
      <c r="E86" s="1268"/>
      <c r="F86" s="1172"/>
      <c r="G86" s="850"/>
      <c r="K86" s="850"/>
      <c r="L86" s="856"/>
      <c r="M86" s="854"/>
      <c r="N86" s="853"/>
      <c r="O86" s="854"/>
      <c r="P86" s="850"/>
      <c r="Q86" s="855"/>
      <c r="R86" s="850"/>
    </row>
    <row r="87" spans="2:27" ht="15.75" x14ac:dyDescent="0.25">
      <c r="E87" s="1268"/>
      <c r="F87" s="1269"/>
      <c r="G87" s="852"/>
      <c r="K87" s="850"/>
      <c r="L87" s="856"/>
      <c r="M87" s="854"/>
      <c r="N87" s="853"/>
      <c r="O87" s="854"/>
      <c r="P87" s="850"/>
      <c r="Q87" s="850"/>
    </row>
    <row r="88" spans="2:27" ht="15.75" x14ac:dyDescent="0.25">
      <c r="E88" s="1268"/>
      <c r="F88" s="1172"/>
      <c r="G88" s="850"/>
      <c r="K88" s="850"/>
      <c r="L88" s="856"/>
      <c r="M88" s="854"/>
      <c r="N88" s="853"/>
      <c r="O88" s="854"/>
      <c r="P88" s="850"/>
      <c r="Q88" s="850"/>
    </row>
    <row r="89" spans="2:27" ht="15.75" x14ac:dyDescent="0.25">
      <c r="F89" s="1154"/>
      <c r="G89" s="762"/>
      <c r="K89" s="850"/>
      <c r="L89" s="856"/>
      <c r="M89" s="854"/>
      <c r="N89" s="853"/>
      <c r="O89" s="854"/>
      <c r="P89" s="850"/>
      <c r="V89" s="861"/>
    </row>
    <row r="90" spans="2:27" ht="15.75" x14ac:dyDescent="0.25">
      <c r="G90" s="762"/>
      <c r="K90" s="850"/>
      <c r="L90" s="850"/>
      <c r="M90" s="850"/>
      <c r="N90" s="850"/>
      <c r="O90" s="850"/>
      <c r="P90" s="863"/>
      <c r="V90" s="861"/>
    </row>
    <row r="91" spans="2:27" x14ac:dyDescent="0.2">
      <c r="G91" s="762"/>
      <c r="V91" s="861"/>
    </row>
    <row r="92" spans="2:27" x14ac:dyDescent="0.2">
      <c r="V92" s="861"/>
    </row>
    <row r="93" spans="2:27" ht="15" x14ac:dyDescent="0.25">
      <c r="V93" s="861"/>
      <c r="Z93" s="875"/>
      <c r="AA93" s="875"/>
    </row>
    <row r="94" spans="2:27" ht="15" x14ac:dyDescent="0.25">
      <c r="V94" s="861"/>
      <c r="Z94" s="875"/>
      <c r="AA94" s="875"/>
    </row>
    <row r="95" spans="2:27" ht="15" x14ac:dyDescent="0.25">
      <c r="V95" s="861"/>
      <c r="Z95" s="875"/>
      <c r="AA95" s="875"/>
    </row>
    <row r="96" spans="2:27" ht="15" x14ac:dyDescent="0.25">
      <c r="V96" s="861"/>
      <c r="Z96" s="875"/>
      <c r="AA96" s="875"/>
    </row>
    <row r="97" spans="5:27" ht="15" x14ac:dyDescent="0.25">
      <c r="J97" s="762"/>
      <c r="Z97" s="875"/>
      <c r="AA97" s="875"/>
    </row>
    <row r="98" spans="5:27" ht="15.75" x14ac:dyDescent="0.25">
      <c r="J98" s="762"/>
      <c r="V98" s="856"/>
      <c r="Z98" s="875"/>
      <c r="AA98" s="875"/>
    </row>
    <row r="99" spans="5:27" x14ac:dyDescent="0.2">
      <c r="E99" s="762"/>
      <c r="J99" s="762"/>
    </row>
    <row r="100" spans="5:27" x14ac:dyDescent="0.2">
      <c r="E100" s="762"/>
      <c r="J100" s="762"/>
    </row>
    <row r="101" spans="5:27" x14ac:dyDescent="0.2">
      <c r="E101" s="762"/>
    </row>
    <row r="102" spans="5:27" x14ac:dyDescent="0.2">
      <c r="E102" s="762"/>
    </row>
    <row r="103" spans="5:27" x14ac:dyDescent="0.2">
      <c r="E103" s="762"/>
    </row>
    <row r="104" spans="5:27" x14ac:dyDescent="0.2">
      <c r="E104" s="762"/>
    </row>
    <row r="105" spans="5:27" x14ac:dyDescent="0.2">
      <c r="K105" s="859"/>
      <c r="L105" s="850"/>
    </row>
    <row r="106" spans="5:27" x14ac:dyDescent="0.2">
      <c r="K106" s="859"/>
      <c r="L106" s="850"/>
    </row>
    <row r="107" spans="5:27" x14ac:dyDescent="0.2">
      <c r="E107" s="762"/>
      <c r="K107" s="859"/>
      <c r="L107" s="850"/>
    </row>
    <row r="108" spans="5:27" x14ac:dyDescent="0.2">
      <c r="E108" s="762"/>
      <c r="K108" s="859"/>
      <c r="L108" s="850"/>
    </row>
    <row r="109" spans="5:27" x14ac:dyDescent="0.2">
      <c r="E109" s="762"/>
      <c r="K109" s="850"/>
      <c r="L109" s="851"/>
      <c r="M109" s="842"/>
      <c r="N109" s="842"/>
      <c r="O109" s="859"/>
      <c r="P109" s="850"/>
    </row>
    <row r="110" spans="5:27" x14ac:dyDescent="0.2">
      <c r="K110" s="842"/>
      <c r="L110" s="848"/>
      <c r="M110" s="842"/>
      <c r="N110" s="842"/>
      <c r="O110" s="842"/>
      <c r="P110" s="842"/>
    </row>
    <row r="111" spans="5:27" x14ac:dyDescent="0.2">
      <c r="K111" s="842"/>
      <c r="L111" s="848"/>
      <c r="M111" s="842"/>
      <c r="N111" s="842"/>
      <c r="O111" s="842"/>
      <c r="P111" s="842"/>
    </row>
    <row r="112" spans="5:27" x14ac:dyDescent="0.2">
      <c r="G112" s="762"/>
      <c r="K112" s="842"/>
      <c r="L112" s="848"/>
      <c r="M112" s="842"/>
      <c r="N112" s="842"/>
      <c r="O112" s="842"/>
      <c r="P112" s="842"/>
    </row>
    <row r="113" spans="7:16" x14ac:dyDescent="0.2">
      <c r="G113" s="762"/>
      <c r="J113" s="762"/>
      <c r="K113" s="842"/>
      <c r="L113" s="848"/>
      <c r="M113" s="842"/>
      <c r="N113" s="842"/>
      <c r="O113" s="842"/>
      <c r="P113" s="842"/>
    </row>
    <row r="114" spans="7:16" x14ac:dyDescent="0.2">
      <c r="G114" s="762"/>
      <c r="J114" s="762"/>
      <c r="K114" s="842"/>
      <c r="L114" s="848"/>
      <c r="M114" s="842"/>
      <c r="N114" s="842"/>
      <c r="O114" s="842"/>
      <c r="P114" s="842"/>
    </row>
    <row r="115" spans="7:16" x14ac:dyDescent="0.2">
      <c r="J115" s="762"/>
      <c r="K115" s="842"/>
      <c r="L115" s="848"/>
      <c r="M115" s="842"/>
      <c r="N115" s="842"/>
      <c r="O115" s="842"/>
      <c r="P115" s="842"/>
    </row>
  </sheetData>
  <mergeCells count="27">
    <mergeCell ref="K62:L62"/>
    <mergeCell ref="N62:O62"/>
    <mergeCell ref="Q62:R62"/>
    <mergeCell ref="T62:U62"/>
    <mergeCell ref="K32:L32"/>
    <mergeCell ref="N32:O32"/>
    <mergeCell ref="Q32:R32"/>
    <mergeCell ref="T32:U32"/>
    <mergeCell ref="K47:L47"/>
    <mergeCell ref="N47:O47"/>
    <mergeCell ref="Q47:R47"/>
    <mergeCell ref="T47:U47"/>
    <mergeCell ref="K17:L17"/>
    <mergeCell ref="N17:O17"/>
    <mergeCell ref="Q17:R17"/>
    <mergeCell ref="T17:U17"/>
    <mergeCell ref="B25:B26"/>
    <mergeCell ref="B1:E1"/>
    <mergeCell ref="H1:I1"/>
    <mergeCell ref="K1:V1"/>
    <mergeCell ref="B2:B3"/>
    <mergeCell ref="C2:D2"/>
    <mergeCell ref="E2:E3"/>
    <mergeCell ref="K2:L2"/>
    <mergeCell ref="N2:O2"/>
    <mergeCell ref="Q2:R2"/>
    <mergeCell ref="T2:U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AH115"/>
  <sheetViews>
    <sheetView workbookViewId="0">
      <selection sqref="A1:XFD1048576"/>
    </sheetView>
  </sheetViews>
  <sheetFormatPr defaultRowHeight="12.75" x14ac:dyDescent="0.2"/>
  <cols>
    <col min="1" max="1" width="14.28515625" style="762" bestFit="1" customWidth="1"/>
    <col min="2" max="3" width="11" style="762" bestFit="1" customWidth="1"/>
    <col min="4" max="4" width="11.7109375" style="1032" customWidth="1"/>
    <col min="5" max="5" width="10.85546875" style="762" customWidth="1"/>
    <col min="6" max="6" width="2.7109375" style="789" customWidth="1"/>
    <col min="7" max="8" width="13.28515625" style="762" customWidth="1"/>
    <col min="9" max="9" width="1.28515625" style="926" customWidth="1"/>
    <col min="10" max="10" width="9.5703125" style="762" bestFit="1" customWidth="1"/>
    <col min="11" max="11" width="9.140625" style="762"/>
    <col min="12" max="12" width="1.28515625" style="762" customWidth="1"/>
    <col min="13" max="14" width="9.140625" style="762"/>
    <col min="15" max="15" width="1.28515625" style="762" customWidth="1"/>
    <col min="16" max="17" width="9.140625" style="762"/>
    <col min="18" max="18" width="1.28515625" style="762" customWidth="1"/>
    <col min="19" max="20" width="9.140625" style="762"/>
    <col min="21" max="21" width="1.28515625" style="762" customWidth="1"/>
    <col min="22" max="23" width="9.140625" style="762"/>
    <col min="24" max="24" width="1.28515625" style="762" customWidth="1"/>
    <col min="25" max="25" width="9.140625" style="762"/>
    <col min="26" max="26" width="9.140625" style="762" customWidth="1"/>
    <col min="27" max="27" width="1.5703125" style="762" customWidth="1"/>
    <col min="28" max="16384" width="9.140625" style="762"/>
  </cols>
  <sheetData>
    <row r="1" spans="1:26" ht="16.5" thickBot="1" x14ac:dyDescent="0.3">
      <c r="A1" s="1360" t="s">
        <v>91</v>
      </c>
      <c r="B1" s="1361"/>
      <c r="C1" s="1361"/>
      <c r="D1" s="1362"/>
      <c r="E1" s="876"/>
      <c r="F1" s="805"/>
      <c r="G1" s="1363" t="s">
        <v>92</v>
      </c>
      <c r="H1" s="1364"/>
      <c r="I1" s="953"/>
      <c r="J1" s="1357" t="s">
        <v>59</v>
      </c>
      <c r="K1" s="1358"/>
      <c r="L1" s="1358"/>
      <c r="M1" s="1358"/>
      <c r="N1" s="1358"/>
      <c r="O1" s="1358"/>
      <c r="P1" s="1358"/>
      <c r="Q1" s="1358"/>
      <c r="R1" s="1358"/>
      <c r="S1" s="1358"/>
      <c r="T1" s="1358"/>
      <c r="U1" s="1359"/>
    </row>
    <row r="2" spans="1:26" ht="16.5" thickBot="1" x14ac:dyDescent="0.3">
      <c r="A2" s="1365" t="s">
        <v>20</v>
      </c>
      <c r="B2" s="1367" t="s">
        <v>21</v>
      </c>
      <c r="C2" s="1368"/>
      <c r="D2" s="1369" t="s">
        <v>22</v>
      </c>
      <c r="E2" s="876"/>
      <c r="F2" s="805"/>
      <c r="G2" s="881" t="s">
        <v>27</v>
      </c>
      <c r="H2" s="882" t="s">
        <v>28</v>
      </c>
      <c r="I2" s="953"/>
      <c r="J2" s="1347" t="s">
        <v>93</v>
      </c>
      <c r="K2" s="1344"/>
      <c r="L2" s="884"/>
      <c r="M2" s="1343" t="s">
        <v>94</v>
      </c>
      <c r="N2" s="1344"/>
      <c r="O2" s="884"/>
      <c r="P2" s="1343" t="s">
        <v>95</v>
      </c>
      <c r="Q2" s="1344"/>
      <c r="R2" s="884"/>
      <c r="S2" s="1345">
        <v>2020</v>
      </c>
      <c r="T2" s="1346"/>
      <c r="U2" s="885"/>
    </row>
    <row r="3" spans="1:26" ht="16.5" thickBot="1" x14ac:dyDescent="0.3">
      <c r="A3" s="1366"/>
      <c r="B3" s="1026" t="s">
        <v>23</v>
      </c>
      <c r="C3" s="694" t="s">
        <v>24</v>
      </c>
      <c r="D3" s="1370"/>
      <c r="E3" s="876"/>
      <c r="F3" s="805"/>
      <c r="G3" s="883" t="s">
        <v>0</v>
      </c>
      <c r="H3" s="702">
        <f>D6</f>
        <v>4</v>
      </c>
      <c r="I3" s="953"/>
      <c r="J3" s="886" t="s">
        <v>48</v>
      </c>
      <c r="K3" s="887" t="s">
        <v>49</v>
      </c>
      <c r="L3" s="888"/>
      <c r="M3" s="889" t="s">
        <v>48</v>
      </c>
      <c r="N3" s="887" t="s">
        <v>49</v>
      </c>
      <c r="O3" s="888"/>
      <c r="P3" s="889" t="s">
        <v>48</v>
      </c>
      <c r="Q3" s="887" t="s">
        <v>49</v>
      </c>
      <c r="R3" s="888"/>
      <c r="S3" s="889" t="s">
        <v>48</v>
      </c>
      <c r="T3" s="887" t="s">
        <v>49</v>
      </c>
      <c r="U3" s="890"/>
    </row>
    <row r="4" spans="1:26" ht="16.5" thickBot="1" x14ac:dyDescent="0.3">
      <c r="A4" s="1054">
        <v>42743</v>
      </c>
      <c r="B4" s="1055">
        <v>0.29166666666666669</v>
      </c>
      <c r="C4" s="1055">
        <v>0.375</v>
      </c>
      <c r="D4" s="1056">
        <v>2</v>
      </c>
      <c r="E4" s="1093"/>
      <c r="F4" s="805"/>
      <c r="G4" s="908" t="s">
        <v>1</v>
      </c>
      <c r="H4" s="482">
        <f>D10</f>
        <v>4</v>
      </c>
      <c r="I4" s="953"/>
      <c r="J4" s="891">
        <v>42744</v>
      </c>
      <c r="K4" s="892" t="s">
        <v>43</v>
      </c>
      <c r="L4" s="893"/>
      <c r="M4" s="894"/>
      <c r="N4" s="892"/>
      <c r="O4" s="893"/>
      <c r="P4" s="894"/>
      <c r="Q4" s="892"/>
      <c r="R4" s="808"/>
      <c r="S4" s="799"/>
      <c r="T4" s="807"/>
      <c r="U4" s="809"/>
    </row>
    <row r="5" spans="1:26" ht="16.5" thickBot="1" x14ac:dyDescent="0.3">
      <c r="A5" s="1066">
        <v>42744</v>
      </c>
      <c r="B5" s="1067">
        <v>0.25</v>
      </c>
      <c r="C5" s="1067">
        <v>0.33333333333333331</v>
      </c>
      <c r="D5" s="1068">
        <v>2</v>
      </c>
      <c r="E5" s="1094" t="s">
        <v>54</v>
      </c>
      <c r="F5" s="805"/>
      <c r="G5" s="908" t="s">
        <v>2</v>
      </c>
      <c r="H5" s="482">
        <f>D19</f>
        <v>13</v>
      </c>
      <c r="I5" s="953"/>
      <c r="J5" s="895">
        <v>42776</v>
      </c>
      <c r="K5" s="892" t="s">
        <v>43</v>
      </c>
      <c r="L5" s="893"/>
      <c r="M5" s="896"/>
      <c r="N5" s="897"/>
      <c r="O5" s="808"/>
      <c r="P5" s="896"/>
      <c r="Q5" s="897"/>
      <c r="R5" s="808"/>
      <c r="S5" s="813"/>
      <c r="T5" s="807"/>
      <c r="U5" s="815"/>
    </row>
    <row r="6" spans="1:26" ht="16.5" thickBot="1" x14ac:dyDescent="0.3">
      <c r="A6" s="1095" t="s">
        <v>0</v>
      </c>
      <c r="B6" s="1096">
        <f>COUNT(A4:A5)</f>
        <v>2</v>
      </c>
      <c r="C6" s="1097" t="s">
        <v>25</v>
      </c>
      <c r="D6" s="1098">
        <v>4</v>
      </c>
      <c r="E6" s="1093"/>
      <c r="F6" s="805"/>
      <c r="G6" s="908" t="s">
        <v>3</v>
      </c>
      <c r="H6" s="482">
        <f>D30</f>
        <v>23.67</v>
      </c>
      <c r="I6" s="953"/>
      <c r="J6" s="895">
        <v>42810</v>
      </c>
      <c r="K6" s="892" t="s">
        <v>43</v>
      </c>
      <c r="L6" s="893"/>
      <c r="M6" s="896"/>
      <c r="N6" s="897"/>
      <c r="O6" s="808"/>
      <c r="P6" s="896"/>
      <c r="Q6" s="897"/>
      <c r="R6" s="808"/>
      <c r="S6" s="813"/>
      <c r="T6" s="807"/>
      <c r="U6" s="815"/>
    </row>
    <row r="7" spans="1:26" ht="16.5" thickBot="1" x14ac:dyDescent="0.3">
      <c r="A7" s="1093"/>
      <c r="B7" s="1093"/>
      <c r="C7" s="1093"/>
      <c r="D7" s="1093"/>
      <c r="E7" s="1093"/>
      <c r="F7" s="805"/>
      <c r="G7" s="908" t="s">
        <v>29</v>
      </c>
      <c r="H7" s="482">
        <f>D37</f>
        <v>13</v>
      </c>
      <c r="I7" s="953"/>
      <c r="J7" s="895">
        <v>42854</v>
      </c>
      <c r="K7" s="897" t="s">
        <v>42</v>
      </c>
      <c r="L7" s="893"/>
      <c r="M7" s="896"/>
      <c r="N7" s="897"/>
      <c r="O7" s="808"/>
      <c r="P7" s="896"/>
      <c r="Q7" s="897"/>
      <c r="R7" s="808"/>
      <c r="S7" s="813"/>
      <c r="T7" s="807"/>
      <c r="U7" s="815"/>
    </row>
    <row r="8" spans="1:26" ht="16.5" thickBot="1" x14ac:dyDescent="0.3">
      <c r="A8" s="1193">
        <v>42770</v>
      </c>
      <c r="B8" s="1194">
        <v>0.29166666666666669</v>
      </c>
      <c r="C8" s="1194">
        <v>0.375</v>
      </c>
      <c r="D8" s="1090">
        <v>2</v>
      </c>
      <c r="E8" s="1093"/>
      <c r="F8" s="805"/>
      <c r="G8" s="908" t="s">
        <v>5</v>
      </c>
      <c r="H8" s="482">
        <f>D42</f>
        <v>8</v>
      </c>
      <c r="I8" s="953"/>
      <c r="J8" s="895">
        <v>42872</v>
      </c>
      <c r="K8" s="897" t="s">
        <v>40</v>
      </c>
      <c r="L8" s="893"/>
      <c r="M8" s="896"/>
      <c r="N8" s="897"/>
      <c r="O8" s="808"/>
      <c r="P8" s="896"/>
      <c r="Q8" s="897"/>
      <c r="R8" s="808"/>
      <c r="S8" s="800"/>
      <c r="T8" s="814"/>
      <c r="U8" s="809"/>
    </row>
    <row r="9" spans="1:26" ht="16.5" thickBot="1" x14ac:dyDescent="0.3">
      <c r="A9" s="1195">
        <v>42776</v>
      </c>
      <c r="B9" s="1156">
        <v>0.25</v>
      </c>
      <c r="C9" s="1156">
        <v>0.33333333333333331</v>
      </c>
      <c r="D9" s="1068">
        <v>2</v>
      </c>
      <c r="E9" s="1094" t="s">
        <v>54</v>
      </c>
      <c r="F9" s="805"/>
      <c r="G9" s="908" t="s">
        <v>6</v>
      </c>
      <c r="H9" s="482">
        <f>D52</f>
        <v>24.5</v>
      </c>
      <c r="I9" s="953"/>
      <c r="J9" s="895">
        <v>42900</v>
      </c>
      <c r="K9" s="897" t="s">
        <v>39</v>
      </c>
      <c r="L9" s="893"/>
      <c r="M9" s="898"/>
      <c r="N9" s="899"/>
      <c r="O9" s="808"/>
      <c r="P9" s="896"/>
      <c r="Q9" s="897"/>
      <c r="R9" s="808"/>
      <c r="S9" s="800"/>
      <c r="T9" s="897"/>
      <c r="U9" s="809"/>
    </row>
    <row r="10" spans="1:26" ht="16.5" thickBot="1" x14ac:dyDescent="0.3">
      <c r="A10" s="1099" t="s">
        <v>1</v>
      </c>
      <c r="B10" s="1100">
        <f>COUNT(A8:A9)</f>
        <v>2</v>
      </c>
      <c r="C10" s="1101" t="s">
        <v>25</v>
      </c>
      <c r="D10" s="1102">
        <f>SUM(D8:D9)</f>
        <v>4</v>
      </c>
      <c r="E10" s="1103"/>
      <c r="F10" s="805"/>
      <c r="G10" s="908" t="s">
        <v>7</v>
      </c>
      <c r="H10" s="482">
        <f>D59</f>
        <v>14.5</v>
      </c>
      <c r="I10" s="953"/>
      <c r="J10" s="895">
        <v>42929</v>
      </c>
      <c r="K10" s="897" t="s">
        <v>39</v>
      </c>
      <c r="L10" s="893"/>
      <c r="M10" s="896"/>
      <c r="N10" s="897"/>
      <c r="O10" s="808"/>
      <c r="P10" s="896"/>
      <c r="Q10" s="897"/>
      <c r="R10" s="808"/>
      <c r="S10" s="800"/>
      <c r="T10" s="897"/>
      <c r="U10" s="809"/>
    </row>
    <row r="11" spans="1:26" ht="16.5" thickBot="1" x14ac:dyDescent="0.3">
      <c r="A11" s="1104"/>
      <c r="B11" s="1105"/>
      <c r="C11" s="1105"/>
      <c r="D11" s="1106"/>
      <c r="E11" s="1103"/>
      <c r="F11" s="805"/>
      <c r="G11" s="908" t="s">
        <v>8</v>
      </c>
      <c r="H11" s="806">
        <f>D67</f>
        <v>16.75</v>
      </c>
      <c r="I11" s="953"/>
      <c r="J11" s="895">
        <v>42965</v>
      </c>
      <c r="K11" s="897" t="s">
        <v>42</v>
      </c>
      <c r="L11" s="893"/>
      <c r="M11" s="896"/>
      <c r="N11" s="899"/>
      <c r="O11" s="808"/>
      <c r="P11" s="896"/>
      <c r="Q11" s="897"/>
      <c r="R11" s="808"/>
      <c r="S11" s="800"/>
      <c r="T11" s="897"/>
      <c r="U11" s="809"/>
    </row>
    <row r="12" spans="1:26" ht="15.75" x14ac:dyDescent="0.25">
      <c r="A12" s="1107">
        <v>42797</v>
      </c>
      <c r="B12" s="1108">
        <v>0.25</v>
      </c>
      <c r="C12" s="1108">
        <v>0.33333333333333331</v>
      </c>
      <c r="D12" s="1057">
        <v>2</v>
      </c>
      <c r="E12" s="1154"/>
      <c r="G12" s="908" t="s">
        <v>9</v>
      </c>
      <c r="H12" s="806">
        <f>D73</f>
        <v>13</v>
      </c>
      <c r="I12" s="953"/>
      <c r="J12" s="895">
        <v>43006</v>
      </c>
      <c r="K12" s="897" t="s">
        <v>39</v>
      </c>
      <c r="L12" s="893"/>
      <c r="M12" s="896"/>
      <c r="N12" s="897"/>
      <c r="O12" s="808"/>
      <c r="P12" s="800"/>
      <c r="Q12" s="897"/>
      <c r="R12" s="808"/>
      <c r="S12" s="800"/>
      <c r="T12" s="897"/>
      <c r="U12" s="809"/>
    </row>
    <row r="13" spans="1:26" ht="15.75" x14ac:dyDescent="0.25">
      <c r="A13" s="1173">
        <v>42798</v>
      </c>
      <c r="B13" s="1109">
        <v>0.29166666666666669</v>
      </c>
      <c r="C13" s="1109">
        <v>0.35416666666666669</v>
      </c>
      <c r="D13" s="1035">
        <v>1.5</v>
      </c>
      <c r="E13" s="1113"/>
      <c r="F13" s="805"/>
      <c r="G13" s="908" t="s">
        <v>10</v>
      </c>
      <c r="H13" s="806">
        <f>D81</f>
        <v>11.75</v>
      </c>
      <c r="I13" s="953"/>
      <c r="J13" s="895">
        <v>43018</v>
      </c>
      <c r="K13" s="897" t="s">
        <v>42</v>
      </c>
      <c r="L13" s="893"/>
      <c r="M13" s="896"/>
      <c r="N13" s="897"/>
      <c r="O13" s="808"/>
      <c r="P13" s="800"/>
      <c r="Q13" s="897"/>
      <c r="R13" s="808"/>
      <c r="S13" s="800"/>
      <c r="T13" s="897"/>
      <c r="U13" s="809"/>
    </row>
    <row r="14" spans="1:26" ht="15.75" x14ac:dyDescent="0.25">
      <c r="A14" s="1173">
        <v>42800</v>
      </c>
      <c r="B14" s="1109">
        <v>0.25</v>
      </c>
      <c r="C14" s="1109">
        <v>0.33333333333333331</v>
      </c>
      <c r="D14" s="1035">
        <v>2</v>
      </c>
      <c r="E14" s="1113"/>
      <c r="G14" s="908" t="s">
        <v>11</v>
      </c>
      <c r="H14" s="806">
        <f>D88</f>
        <v>8.5</v>
      </c>
      <c r="I14" s="953"/>
      <c r="J14" s="895">
        <v>43067</v>
      </c>
      <c r="K14" s="892" t="s">
        <v>43</v>
      </c>
      <c r="L14" s="893"/>
      <c r="M14" s="896"/>
      <c r="N14" s="897"/>
      <c r="O14" s="808"/>
      <c r="P14" s="800"/>
      <c r="Q14" s="897"/>
      <c r="R14" s="808"/>
      <c r="S14" s="800"/>
      <c r="T14" s="897"/>
      <c r="U14" s="809"/>
    </row>
    <row r="15" spans="1:26" ht="16.5" thickBot="1" x14ac:dyDescent="0.3">
      <c r="A15" s="1173">
        <v>42806</v>
      </c>
      <c r="B15" s="1109">
        <v>0.43055555555555558</v>
      </c>
      <c r="C15" s="1109">
        <v>0.49305555555555558</v>
      </c>
      <c r="D15" s="1035">
        <v>1.5</v>
      </c>
      <c r="E15" s="1113"/>
      <c r="G15" s="909" t="s">
        <v>30</v>
      </c>
      <c r="H15" s="822">
        <f>SUM(H3:H14)</f>
        <v>154.67000000000002</v>
      </c>
      <c r="I15" s="953"/>
      <c r="J15" s="900">
        <v>43098</v>
      </c>
      <c r="K15" s="892" t="s">
        <v>43</v>
      </c>
      <c r="L15" s="902"/>
      <c r="M15" s="903"/>
      <c r="N15" s="904"/>
      <c r="O15" s="823"/>
      <c r="P15" s="802"/>
      <c r="Q15" s="897"/>
      <c r="R15" s="823"/>
      <c r="S15" s="802"/>
      <c r="T15" s="807"/>
      <c r="U15" s="825"/>
    </row>
    <row r="16" spans="1:26" ht="16.5" thickBot="1" x14ac:dyDescent="0.3">
      <c r="A16" s="1173">
        <v>42807</v>
      </c>
      <c r="B16" s="1109">
        <v>0.25</v>
      </c>
      <c r="C16" s="1109">
        <v>0.33333333333333331</v>
      </c>
      <c r="D16" s="1035">
        <v>2</v>
      </c>
      <c r="E16" s="1113"/>
      <c r="F16" s="805"/>
      <c r="G16" s="956"/>
      <c r="H16" s="818"/>
      <c r="I16" s="953"/>
      <c r="J16" s="905"/>
      <c r="K16" s="906"/>
      <c r="L16" s="907"/>
      <c r="M16" s="906"/>
      <c r="N16" s="906"/>
      <c r="O16" s="907"/>
      <c r="P16" s="906"/>
      <c r="Q16" s="906"/>
      <c r="R16" s="907"/>
      <c r="S16" s="906"/>
      <c r="T16" s="906"/>
      <c r="U16" s="907"/>
      <c r="V16" s="826"/>
      <c r="W16" s="827"/>
      <c r="X16" s="827"/>
      <c r="Y16" s="826"/>
      <c r="Z16" s="828"/>
    </row>
    <row r="17" spans="1:34" ht="15.75" customHeight="1" thickBot="1" x14ac:dyDescent="0.3">
      <c r="A17" s="1196">
        <v>42809</v>
      </c>
      <c r="B17" s="1197">
        <v>0.25</v>
      </c>
      <c r="C17" s="1197">
        <v>0.33333333333333331</v>
      </c>
      <c r="D17" s="1056">
        <v>2</v>
      </c>
      <c r="E17" s="1113"/>
      <c r="G17" s="758"/>
      <c r="H17" s="758"/>
      <c r="I17" s="953"/>
      <c r="J17" s="1347" t="s">
        <v>68</v>
      </c>
      <c r="K17" s="1344"/>
      <c r="L17" s="884"/>
      <c r="M17" s="1343" t="s">
        <v>69</v>
      </c>
      <c r="N17" s="1344"/>
      <c r="O17" s="884"/>
      <c r="P17" s="1343" t="s">
        <v>70</v>
      </c>
      <c r="Q17" s="1344"/>
      <c r="R17" s="884"/>
      <c r="S17" s="1345">
        <v>2016</v>
      </c>
      <c r="T17" s="1346"/>
      <c r="U17" s="885"/>
    </row>
    <row r="18" spans="1:34" ht="15.75" customHeight="1" thickBot="1" x14ac:dyDescent="0.3">
      <c r="A18" s="1121">
        <v>42810</v>
      </c>
      <c r="B18" s="1156">
        <v>0.25</v>
      </c>
      <c r="C18" s="1156">
        <v>0.33333333333333331</v>
      </c>
      <c r="D18" s="1068">
        <v>2</v>
      </c>
      <c r="E18" s="1094" t="s">
        <v>54</v>
      </c>
      <c r="F18" s="830"/>
      <c r="G18" s="829"/>
      <c r="H18" s="829"/>
      <c r="I18" s="953"/>
      <c r="J18" s="886" t="s">
        <v>48</v>
      </c>
      <c r="K18" s="887" t="s">
        <v>49</v>
      </c>
      <c r="L18" s="888"/>
      <c r="M18" s="889" t="s">
        <v>48</v>
      </c>
      <c r="N18" s="887" t="s">
        <v>49</v>
      </c>
      <c r="O18" s="888"/>
      <c r="P18" s="889" t="s">
        <v>48</v>
      </c>
      <c r="Q18" s="887" t="s">
        <v>49</v>
      </c>
      <c r="R18" s="888"/>
      <c r="S18" s="889" t="s">
        <v>48</v>
      </c>
      <c r="T18" s="887" t="s">
        <v>49</v>
      </c>
      <c r="U18" s="890"/>
    </row>
    <row r="19" spans="1:34" ht="15.75" customHeight="1" thickBot="1" x14ac:dyDescent="0.3">
      <c r="A19" s="1099" t="s">
        <v>2</v>
      </c>
      <c r="B19" s="1100">
        <f>COUNT(A12:A18)</f>
        <v>7</v>
      </c>
      <c r="C19" s="1111" t="s">
        <v>25</v>
      </c>
      <c r="D19" s="1102">
        <f>SUM(D12:D18)</f>
        <v>13</v>
      </c>
      <c r="E19" s="1113"/>
      <c r="F19" s="830"/>
      <c r="G19" s="829"/>
      <c r="H19" s="829"/>
      <c r="I19" s="953"/>
      <c r="J19" s="891">
        <v>41299</v>
      </c>
      <c r="K19" s="892" t="s">
        <v>43</v>
      </c>
      <c r="L19" s="893"/>
      <c r="M19" s="894">
        <v>41646</v>
      </c>
      <c r="N19" s="892" t="s">
        <v>43</v>
      </c>
      <c r="O19" s="893"/>
      <c r="P19" s="894">
        <v>42012</v>
      </c>
      <c r="Q19" s="892" t="s">
        <v>43</v>
      </c>
      <c r="R19" s="808"/>
      <c r="S19" s="799">
        <v>42388</v>
      </c>
      <c r="T19" s="807" t="s">
        <v>43</v>
      </c>
      <c r="U19" s="809"/>
    </row>
    <row r="20" spans="1:34" ht="15.75" customHeight="1" thickBot="1" x14ac:dyDescent="0.3">
      <c r="A20" s="1104"/>
      <c r="B20" s="1105"/>
      <c r="C20" s="1112"/>
      <c r="D20" s="1106"/>
      <c r="E20" s="1113"/>
      <c r="F20" s="830"/>
      <c r="G20" s="829"/>
      <c r="H20" s="829"/>
      <c r="I20" s="953"/>
      <c r="J20" s="895">
        <v>41323</v>
      </c>
      <c r="K20" s="892" t="s">
        <v>43</v>
      </c>
      <c r="L20" s="893"/>
      <c r="M20" s="896">
        <v>41682</v>
      </c>
      <c r="N20" s="897" t="s">
        <v>50</v>
      </c>
      <c r="O20" s="808"/>
      <c r="P20" s="896">
        <v>42055</v>
      </c>
      <c r="Q20" s="897" t="s">
        <v>43</v>
      </c>
      <c r="R20" s="808"/>
      <c r="S20" s="813">
        <v>42411</v>
      </c>
      <c r="T20" s="807" t="s">
        <v>43</v>
      </c>
      <c r="U20" s="815"/>
    </row>
    <row r="21" spans="1:34" ht="15.75" customHeight="1" x14ac:dyDescent="0.25">
      <c r="A21" s="1091">
        <v>42836</v>
      </c>
      <c r="B21" s="1092">
        <v>0.79166666666666663</v>
      </c>
      <c r="C21" s="1092">
        <v>0.875</v>
      </c>
      <c r="D21" s="1090">
        <v>2</v>
      </c>
      <c r="E21" s="1154"/>
      <c r="F21" s="830"/>
      <c r="G21" s="758"/>
      <c r="H21" s="829"/>
      <c r="I21" s="953"/>
      <c r="J21" s="895">
        <v>41337</v>
      </c>
      <c r="K21" s="892" t="s">
        <v>43</v>
      </c>
      <c r="L21" s="893"/>
      <c r="M21" s="896">
        <v>41702</v>
      </c>
      <c r="N21" s="897" t="s">
        <v>43</v>
      </c>
      <c r="O21" s="808"/>
      <c r="P21" s="896">
        <v>42070</v>
      </c>
      <c r="Q21" s="897" t="s">
        <v>43</v>
      </c>
      <c r="R21" s="808"/>
      <c r="S21" s="813">
        <v>42432</v>
      </c>
      <c r="T21" s="807" t="s">
        <v>43</v>
      </c>
      <c r="U21" s="815"/>
    </row>
    <row r="22" spans="1:34" ht="15.75" customHeight="1" x14ac:dyDescent="0.25">
      <c r="A22" s="1375">
        <v>42837</v>
      </c>
      <c r="B22" s="1082">
        <v>0.66666666666666663</v>
      </c>
      <c r="C22" s="1082">
        <v>0.75</v>
      </c>
      <c r="D22" s="1036">
        <v>2</v>
      </c>
      <c r="E22" s="1113"/>
      <c r="F22" s="830"/>
      <c r="G22" s="758"/>
      <c r="H22" s="829"/>
      <c r="I22" s="953"/>
      <c r="J22" s="895">
        <v>41368</v>
      </c>
      <c r="K22" s="897" t="s">
        <v>74</v>
      </c>
      <c r="L22" s="893"/>
      <c r="M22" s="896">
        <v>41746</v>
      </c>
      <c r="N22" s="897" t="s">
        <v>43</v>
      </c>
      <c r="O22" s="808"/>
      <c r="P22" s="896">
        <v>42104</v>
      </c>
      <c r="Q22" s="897" t="s">
        <v>39</v>
      </c>
      <c r="R22" s="808"/>
      <c r="S22" s="813">
        <v>42466</v>
      </c>
      <c r="T22" s="807" t="s">
        <v>43</v>
      </c>
      <c r="U22" s="815"/>
    </row>
    <row r="23" spans="1:34" ht="15.75" customHeight="1" x14ac:dyDescent="0.25">
      <c r="A23" s="1375"/>
      <c r="B23" s="1082">
        <v>0.83333333333333337</v>
      </c>
      <c r="C23" s="1082">
        <v>0.875</v>
      </c>
      <c r="D23" s="1036">
        <v>1</v>
      </c>
      <c r="E23" s="1113"/>
      <c r="G23" s="758"/>
      <c r="H23" s="758"/>
      <c r="I23" s="953"/>
      <c r="J23" s="895">
        <v>41424</v>
      </c>
      <c r="K23" s="897" t="s">
        <v>40</v>
      </c>
      <c r="L23" s="893"/>
      <c r="M23" s="896">
        <v>41787</v>
      </c>
      <c r="N23" s="897" t="s">
        <v>39</v>
      </c>
      <c r="O23" s="808"/>
      <c r="P23" s="896">
        <v>42142</v>
      </c>
      <c r="Q23" s="897" t="s">
        <v>40</v>
      </c>
      <c r="R23" s="808"/>
      <c r="S23" s="800">
        <v>42516</v>
      </c>
      <c r="T23" s="814" t="s">
        <v>40</v>
      </c>
      <c r="U23" s="809"/>
    </row>
    <row r="24" spans="1:34" ht="15.75" customHeight="1" x14ac:dyDescent="0.25">
      <c r="A24" s="1081">
        <v>42838</v>
      </c>
      <c r="B24" s="1082">
        <v>0.66666666666666663</v>
      </c>
      <c r="C24" s="1082">
        <v>0.75</v>
      </c>
      <c r="D24" s="1036">
        <v>2</v>
      </c>
      <c r="E24" s="1113"/>
      <c r="G24" s="758"/>
      <c r="H24" s="758"/>
      <c r="I24" s="953"/>
      <c r="J24" s="895">
        <v>41438</v>
      </c>
      <c r="K24" s="897" t="s">
        <v>42</v>
      </c>
      <c r="L24" s="893"/>
      <c r="M24" s="898">
        <v>41809</v>
      </c>
      <c r="N24" s="899" t="s">
        <v>42</v>
      </c>
      <c r="O24" s="808"/>
      <c r="P24" s="896">
        <v>42171</v>
      </c>
      <c r="Q24" s="897" t="s">
        <v>42</v>
      </c>
      <c r="R24" s="808"/>
      <c r="S24" s="800">
        <v>42543</v>
      </c>
      <c r="T24" s="897" t="s">
        <v>39</v>
      </c>
      <c r="U24" s="809"/>
    </row>
    <row r="25" spans="1:34" ht="15.75" customHeight="1" x14ac:dyDescent="0.25">
      <c r="A25" s="1081">
        <v>42842</v>
      </c>
      <c r="B25" s="1082">
        <v>0.625</v>
      </c>
      <c r="C25" s="1082">
        <v>0.75</v>
      </c>
      <c r="D25" s="1036">
        <v>3</v>
      </c>
      <c r="E25" s="1113"/>
      <c r="G25" s="758"/>
      <c r="H25" s="758"/>
      <c r="I25" s="953"/>
      <c r="J25" s="895">
        <v>41471</v>
      </c>
      <c r="K25" s="897" t="s">
        <v>39</v>
      </c>
      <c r="L25" s="893"/>
      <c r="M25" s="896">
        <v>41822</v>
      </c>
      <c r="N25" s="897" t="s">
        <v>39</v>
      </c>
      <c r="O25" s="808"/>
      <c r="P25" s="896">
        <v>42206</v>
      </c>
      <c r="Q25" s="897" t="s">
        <v>51</v>
      </c>
      <c r="R25" s="808"/>
      <c r="S25" s="800">
        <v>42577</v>
      </c>
      <c r="T25" s="897" t="s">
        <v>39</v>
      </c>
      <c r="U25" s="809"/>
    </row>
    <row r="26" spans="1:34" ht="15.75" customHeight="1" x14ac:dyDescent="0.25">
      <c r="A26" s="1081">
        <v>42845</v>
      </c>
      <c r="B26" s="1082">
        <v>0.625</v>
      </c>
      <c r="C26" s="1082">
        <v>0.78125</v>
      </c>
      <c r="D26" s="1036">
        <v>3.75</v>
      </c>
      <c r="E26" s="1113"/>
      <c r="G26" s="832"/>
      <c r="H26" s="758"/>
      <c r="I26" s="953"/>
      <c r="J26" s="895">
        <v>41498</v>
      </c>
      <c r="K26" s="897" t="s">
        <v>42</v>
      </c>
      <c r="L26" s="893"/>
      <c r="M26" s="896">
        <v>41873</v>
      </c>
      <c r="N26" s="899" t="s">
        <v>42</v>
      </c>
      <c r="O26" s="808"/>
      <c r="P26" s="896">
        <v>42221</v>
      </c>
      <c r="Q26" s="897" t="s">
        <v>42</v>
      </c>
      <c r="R26" s="808"/>
      <c r="S26" s="800">
        <v>42597</v>
      </c>
      <c r="T26" s="897" t="s">
        <v>39</v>
      </c>
      <c r="U26" s="809"/>
    </row>
    <row r="27" spans="1:34" ht="15.75" customHeight="1" x14ac:dyDescent="0.25">
      <c r="A27" s="1081">
        <v>42846</v>
      </c>
      <c r="B27" s="1082">
        <v>0.58333333333333337</v>
      </c>
      <c r="C27" s="1082">
        <v>0.73611111111111116</v>
      </c>
      <c r="D27" s="1036">
        <v>3.67</v>
      </c>
      <c r="E27" s="1113"/>
      <c r="G27" s="832"/>
      <c r="H27" s="833"/>
      <c r="I27" s="953"/>
      <c r="J27" s="895">
        <v>41527</v>
      </c>
      <c r="K27" s="897" t="s">
        <v>39</v>
      </c>
      <c r="L27" s="893"/>
      <c r="M27" s="896">
        <v>41884</v>
      </c>
      <c r="N27" s="897" t="s">
        <v>51</v>
      </c>
      <c r="O27" s="808"/>
      <c r="P27" s="800">
        <v>42249</v>
      </c>
      <c r="Q27" s="897" t="s">
        <v>39</v>
      </c>
      <c r="R27" s="808"/>
      <c r="S27" s="800">
        <v>42621</v>
      </c>
      <c r="T27" s="897" t="s">
        <v>39</v>
      </c>
      <c r="U27" s="809"/>
    </row>
    <row r="28" spans="1:34" ht="15.75" customHeight="1" thickBot="1" x14ac:dyDescent="0.3">
      <c r="A28" s="1198">
        <v>42853</v>
      </c>
      <c r="B28" s="1199">
        <v>0.625</v>
      </c>
      <c r="C28" s="1199">
        <v>0.75</v>
      </c>
      <c r="D28" s="1059">
        <v>3</v>
      </c>
      <c r="E28" s="1113"/>
      <c r="G28" s="838"/>
      <c r="H28" s="833"/>
      <c r="I28" s="953"/>
      <c r="J28" s="895">
        <v>41551</v>
      </c>
      <c r="K28" s="897" t="s">
        <v>39</v>
      </c>
      <c r="L28" s="893"/>
      <c r="M28" s="896">
        <v>41920</v>
      </c>
      <c r="N28" s="897" t="s">
        <v>40</v>
      </c>
      <c r="O28" s="808"/>
      <c r="P28" s="800">
        <v>42296</v>
      </c>
      <c r="Q28" s="897" t="s">
        <v>43</v>
      </c>
      <c r="R28" s="808"/>
      <c r="S28" s="800">
        <v>42662</v>
      </c>
      <c r="T28" s="897" t="s">
        <v>39</v>
      </c>
      <c r="U28" s="809"/>
    </row>
    <row r="29" spans="1:34" ht="15.75" customHeight="1" thickBot="1" x14ac:dyDescent="0.3">
      <c r="A29" s="1066">
        <v>42854</v>
      </c>
      <c r="B29" s="1200">
        <v>0.625</v>
      </c>
      <c r="C29" s="1067">
        <v>0.76041666666666663</v>
      </c>
      <c r="D29" s="1068">
        <v>3.25</v>
      </c>
      <c r="E29" s="1094" t="s">
        <v>78</v>
      </c>
      <c r="G29" s="838"/>
      <c r="H29" s="837" t="s">
        <v>41</v>
      </c>
      <c r="I29" s="953"/>
      <c r="J29" s="895">
        <v>41603</v>
      </c>
      <c r="K29" s="892" t="s">
        <v>43</v>
      </c>
      <c r="L29" s="893"/>
      <c r="M29" s="896">
        <v>41962</v>
      </c>
      <c r="N29" s="897" t="s">
        <v>43</v>
      </c>
      <c r="O29" s="808"/>
      <c r="P29" s="800">
        <v>42332</v>
      </c>
      <c r="Q29" s="897" t="s">
        <v>43</v>
      </c>
      <c r="R29" s="808"/>
      <c r="S29" s="800">
        <v>42697</v>
      </c>
      <c r="T29" s="897" t="s">
        <v>39</v>
      </c>
      <c r="U29" s="809"/>
    </row>
    <row r="30" spans="1:34" ht="15.75" customHeight="1" thickBot="1" x14ac:dyDescent="0.3">
      <c r="A30" s="1099" t="s">
        <v>3</v>
      </c>
      <c r="B30" s="1100">
        <f>COUNT(A21:A28)</f>
        <v>7</v>
      </c>
      <c r="C30" s="1111" t="s">
        <v>25</v>
      </c>
      <c r="D30" s="1102">
        <f>SUM(D21:D29)</f>
        <v>23.67</v>
      </c>
      <c r="E30" s="1113"/>
      <c r="G30" s="838"/>
      <c r="H30" s="837"/>
      <c r="I30" s="954"/>
      <c r="J30" s="900">
        <v>41633</v>
      </c>
      <c r="K30" s="901" t="s">
        <v>43</v>
      </c>
      <c r="L30" s="902"/>
      <c r="M30" s="903">
        <v>41985</v>
      </c>
      <c r="N30" s="904" t="s">
        <v>43</v>
      </c>
      <c r="O30" s="823"/>
      <c r="P30" s="802">
        <v>42358</v>
      </c>
      <c r="Q30" s="897" t="s">
        <v>43</v>
      </c>
      <c r="R30" s="823"/>
      <c r="S30" s="802">
        <v>42720</v>
      </c>
      <c r="T30" s="807" t="s">
        <v>43</v>
      </c>
      <c r="U30" s="825"/>
    </row>
    <row r="31" spans="1:34" ht="15.75" customHeight="1" thickBot="1" x14ac:dyDescent="0.3">
      <c r="A31" s="1114"/>
      <c r="B31" s="1115"/>
      <c r="C31" s="1116"/>
      <c r="D31" s="1106"/>
      <c r="E31" s="1155"/>
      <c r="F31" s="840"/>
      <c r="G31" s="838"/>
      <c r="H31" s="837"/>
      <c r="I31" s="953"/>
      <c r="J31" s="905"/>
      <c r="K31" s="906"/>
      <c r="L31" s="907"/>
      <c r="M31" s="906"/>
      <c r="N31" s="906"/>
      <c r="O31" s="907"/>
      <c r="P31" s="906"/>
      <c r="Q31" s="906"/>
      <c r="R31" s="907"/>
      <c r="S31" s="906"/>
      <c r="T31" s="906"/>
      <c r="U31" s="907"/>
    </row>
    <row r="32" spans="1:34" ht="15.75" customHeight="1" thickBot="1" x14ac:dyDescent="0.3">
      <c r="A32" s="1117">
        <v>42871</v>
      </c>
      <c r="B32" s="1108">
        <v>0.625</v>
      </c>
      <c r="C32" s="1108">
        <v>0.77083333333333337</v>
      </c>
      <c r="D32" s="1057">
        <v>3.5</v>
      </c>
      <c r="E32" s="1155"/>
      <c r="F32" s="840"/>
      <c r="G32" s="838"/>
      <c r="H32" s="839"/>
      <c r="I32" s="953"/>
      <c r="J32" s="1347" t="s">
        <v>58</v>
      </c>
      <c r="K32" s="1344"/>
      <c r="L32" s="884"/>
      <c r="M32" s="1345">
        <v>2010</v>
      </c>
      <c r="N32" s="1346"/>
      <c r="O32" s="910"/>
      <c r="P32" s="1345">
        <v>2011</v>
      </c>
      <c r="Q32" s="1346"/>
      <c r="R32" s="910"/>
      <c r="S32" s="1345">
        <v>2012</v>
      </c>
      <c r="T32" s="1348"/>
      <c r="U32" s="911"/>
      <c r="AE32" s="834"/>
      <c r="AF32" s="835"/>
      <c r="AG32" s="835"/>
      <c r="AH32" s="836"/>
    </row>
    <row r="33" spans="1:34" ht="15.75" customHeight="1" thickBot="1" x14ac:dyDescent="0.3">
      <c r="A33" s="1118">
        <v>42872</v>
      </c>
      <c r="B33" s="1156">
        <v>0.625</v>
      </c>
      <c r="C33" s="1156">
        <v>0.77083333333333337</v>
      </c>
      <c r="D33" s="1068">
        <v>3.5</v>
      </c>
      <c r="E33" s="1094" t="s">
        <v>82</v>
      </c>
      <c r="G33" s="840"/>
      <c r="I33" s="953"/>
      <c r="J33" s="886" t="s">
        <v>48</v>
      </c>
      <c r="K33" s="887" t="s">
        <v>49</v>
      </c>
      <c r="L33" s="888"/>
      <c r="M33" s="889" t="s">
        <v>48</v>
      </c>
      <c r="N33" s="887" t="s">
        <v>49</v>
      </c>
      <c r="O33" s="888"/>
      <c r="P33" s="889" t="s">
        <v>48</v>
      </c>
      <c r="Q33" s="887" t="s">
        <v>49</v>
      </c>
      <c r="R33" s="888"/>
      <c r="S33" s="889" t="s">
        <v>48</v>
      </c>
      <c r="T33" s="912" t="s">
        <v>49</v>
      </c>
      <c r="U33" s="913"/>
      <c r="AE33" s="834"/>
      <c r="AF33" s="835"/>
      <c r="AG33" s="835"/>
      <c r="AH33" s="836"/>
    </row>
    <row r="34" spans="1:34" ht="15.75" customHeight="1" x14ac:dyDescent="0.25">
      <c r="A34" s="1119">
        <v>42874</v>
      </c>
      <c r="B34" s="1157">
        <v>0.66666666666666663</v>
      </c>
      <c r="C34" s="1157">
        <v>0.75</v>
      </c>
      <c r="D34" s="1062">
        <v>2</v>
      </c>
      <c r="E34" s="1158"/>
      <c r="F34" s="805"/>
      <c r="G34" s="840"/>
      <c r="I34" s="953"/>
      <c r="J34" s="891">
        <v>39829</v>
      </c>
      <c r="K34" s="892" t="s">
        <v>43</v>
      </c>
      <c r="L34" s="893"/>
      <c r="M34" s="894">
        <v>40189</v>
      </c>
      <c r="N34" s="892" t="s">
        <v>43</v>
      </c>
      <c r="O34" s="893"/>
      <c r="P34" s="894">
        <v>40557</v>
      </c>
      <c r="Q34" s="892" t="s">
        <v>43</v>
      </c>
      <c r="R34" s="893"/>
      <c r="S34" s="894">
        <v>40912</v>
      </c>
      <c r="T34" s="914" t="s">
        <v>43</v>
      </c>
      <c r="U34" s="915"/>
      <c r="AE34" s="834"/>
      <c r="AF34" s="835"/>
      <c r="AG34" s="835"/>
      <c r="AH34" s="836"/>
    </row>
    <row r="35" spans="1:34" ht="15.75" customHeight="1" x14ac:dyDescent="0.25">
      <c r="A35" s="1120">
        <v>42875</v>
      </c>
      <c r="B35" s="1109">
        <v>0.66666666666666663</v>
      </c>
      <c r="C35" s="1109">
        <v>0.75</v>
      </c>
      <c r="D35" s="1062">
        <v>2</v>
      </c>
      <c r="E35" s="1158"/>
      <c r="G35" s="840"/>
      <c r="I35" s="953"/>
      <c r="J35" s="895">
        <v>39849</v>
      </c>
      <c r="K35" s="897" t="s">
        <v>43</v>
      </c>
      <c r="L35" s="893"/>
      <c r="M35" s="916">
        <v>40210</v>
      </c>
      <c r="N35" s="917" t="s">
        <v>43</v>
      </c>
      <c r="O35" s="918"/>
      <c r="P35" s="916">
        <v>40585</v>
      </c>
      <c r="Q35" s="897" t="s">
        <v>43</v>
      </c>
      <c r="R35" s="918"/>
      <c r="S35" s="916">
        <v>40952</v>
      </c>
      <c r="T35" s="919" t="s">
        <v>43</v>
      </c>
      <c r="U35" s="920"/>
      <c r="AE35" s="834"/>
      <c r="AF35" s="835"/>
      <c r="AG35" s="835"/>
      <c r="AH35" s="836"/>
    </row>
    <row r="36" spans="1:34" ht="15.75" customHeight="1" thickBot="1" x14ac:dyDescent="0.3">
      <c r="A36" s="1191">
        <v>42884</v>
      </c>
      <c r="B36" s="1181">
        <v>0.66666666666666663</v>
      </c>
      <c r="C36" s="1181">
        <v>0.75</v>
      </c>
      <c r="D36" s="1192">
        <v>2</v>
      </c>
      <c r="E36" s="1155"/>
      <c r="G36" s="840"/>
      <c r="I36" s="953"/>
      <c r="J36" s="895">
        <v>39876</v>
      </c>
      <c r="K36" s="897" t="s">
        <v>38</v>
      </c>
      <c r="L36" s="893"/>
      <c r="M36" s="916">
        <v>40239</v>
      </c>
      <c r="N36" s="917" t="s">
        <v>53</v>
      </c>
      <c r="O36" s="918"/>
      <c r="P36" s="916">
        <v>40631</v>
      </c>
      <c r="Q36" s="897" t="s">
        <v>43</v>
      </c>
      <c r="R36" s="918"/>
      <c r="S36" s="916">
        <v>40974</v>
      </c>
      <c r="T36" s="919" t="s">
        <v>43</v>
      </c>
      <c r="U36" s="920"/>
      <c r="AE36" s="834"/>
      <c r="AF36" s="835"/>
      <c r="AG36" s="835"/>
      <c r="AH36" s="836"/>
    </row>
    <row r="37" spans="1:34" ht="15.75" customHeight="1" thickBot="1" x14ac:dyDescent="0.3">
      <c r="A37" s="1099" t="s">
        <v>4</v>
      </c>
      <c r="B37" s="1100">
        <f>COUNT(A32:A36)</f>
        <v>5</v>
      </c>
      <c r="C37" s="1111" t="s">
        <v>25</v>
      </c>
      <c r="D37" s="1102">
        <f>SUM(D32:D36)</f>
        <v>13</v>
      </c>
      <c r="E37" s="1155"/>
      <c r="G37" s="840"/>
      <c r="H37" s="838"/>
      <c r="I37" s="953"/>
      <c r="J37" s="895">
        <v>39930</v>
      </c>
      <c r="K37" s="897" t="s">
        <v>39</v>
      </c>
      <c r="L37" s="893"/>
      <c r="M37" s="916">
        <v>40274</v>
      </c>
      <c r="N37" s="917" t="s">
        <v>39</v>
      </c>
      <c r="O37" s="918"/>
      <c r="P37" s="916">
        <v>40660</v>
      </c>
      <c r="Q37" s="917" t="s">
        <v>39</v>
      </c>
      <c r="R37" s="918"/>
      <c r="S37" s="916">
        <v>41016</v>
      </c>
      <c r="T37" s="921" t="s">
        <v>39</v>
      </c>
      <c r="U37" s="922"/>
      <c r="AD37" s="834"/>
      <c r="AE37" s="835"/>
      <c r="AF37" s="835"/>
      <c r="AG37" s="836"/>
    </row>
    <row r="38" spans="1:34" ht="15.75" customHeight="1" thickBot="1" x14ac:dyDescent="0.3">
      <c r="A38" s="1114"/>
      <c r="B38" s="1115"/>
      <c r="C38" s="1116"/>
      <c r="D38" s="1106"/>
      <c r="E38" s="1159"/>
      <c r="F38" s="805"/>
      <c r="G38" s="840"/>
      <c r="H38" s="838"/>
      <c r="I38" s="953"/>
      <c r="J38" s="895">
        <v>39962</v>
      </c>
      <c r="K38" s="897" t="s">
        <v>39</v>
      </c>
      <c r="L38" s="893"/>
      <c r="M38" s="896">
        <v>40325</v>
      </c>
      <c r="N38" s="917" t="s">
        <v>39</v>
      </c>
      <c r="O38" s="893"/>
      <c r="P38" s="896">
        <v>40694</v>
      </c>
      <c r="Q38" s="917" t="s">
        <v>39</v>
      </c>
      <c r="R38" s="893"/>
      <c r="S38" s="896">
        <v>41032</v>
      </c>
      <c r="T38" s="921" t="s">
        <v>39</v>
      </c>
      <c r="U38" s="922"/>
    </row>
    <row r="39" spans="1:34" ht="15.75" customHeight="1" thickBot="1" x14ac:dyDescent="0.3">
      <c r="A39" s="1121">
        <v>42900</v>
      </c>
      <c r="B39" s="1156">
        <v>0.58333333333333337</v>
      </c>
      <c r="C39" s="1156">
        <v>0.75</v>
      </c>
      <c r="D39" s="1068">
        <v>4</v>
      </c>
      <c r="E39" s="1110" t="s">
        <v>52</v>
      </c>
      <c r="F39" s="805"/>
      <c r="G39" s="846"/>
      <c r="H39" s="840"/>
      <c r="I39" s="953"/>
      <c r="J39" s="895">
        <v>39993</v>
      </c>
      <c r="K39" s="897" t="s">
        <v>39</v>
      </c>
      <c r="L39" s="893"/>
      <c r="M39" s="896">
        <v>40352</v>
      </c>
      <c r="N39" s="897" t="s">
        <v>42</v>
      </c>
      <c r="O39" s="893"/>
      <c r="P39" s="896">
        <v>40722</v>
      </c>
      <c r="Q39" s="897" t="s">
        <v>51</v>
      </c>
      <c r="R39" s="893"/>
      <c r="S39" s="896">
        <v>41089</v>
      </c>
      <c r="T39" s="919" t="s">
        <v>40</v>
      </c>
      <c r="U39" s="920"/>
    </row>
    <row r="40" spans="1:34" ht="15.75" customHeight="1" x14ac:dyDescent="0.25">
      <c r="A40" s="1122">
        <v>42905</v>
      </c>
      <c r="B40" s="1160">
        <v>0.58333333333333337</v>
      </c>
      <c r="C40" s="1160">
        <v>0.64583333333333337</v>
      </c>
      <c r="D40" s="1036">
        <v>1.5</v>
      </c>
      <c r="E40" s="1159"/>
      <c r="F40" s="805"/>
      <c r="G40" s="842"/>
      <c r="H40" s="840"/>
      <c r="I40" s="953"/>
      <c r="J40" s="895">
        <v>40022</v>
      </c>
      <c r="K40" s="897" t="s">
        <v>42</v>
      </c>
      <c r="L40" s="893"/>
      <c r="M40" s="896">
        <v>40381</v>
      </c>
      <c r="N40" s="917" t="s">
        <v>39</v>
      </c>
      <c r="O40" s="893"/>
      <c r="P40" s="896">
        <v>40746</v>
      </c>
      <c r="Q40" s="897" t="s">
        <v>51</v>
      </c>
      <c r="R40" s="893"/>
      <c r="S40" s="896">
        <v>41116</v>
      </c>
      <c r="T40" s="921" t="s">
        <v>39</v>
      </c>
      <c r="U40" s="922"/>
    </row>
    <row r="41" spans="1:34" ht="15.75" customHeight="1" thickBot="1" x14ac:dyDescent="0.3">
      <c r="A41" s="1189">
        <v>42909</v>
      </c>
      <c r="B41" s="1190">
        <v>0.64583333333333337</v>
      </c>
      <c r="C41" s="1190">
        <v>0.75</v>
      </c>
      <c r="D41" s="1188">
        <v>2.5</v>
      </c>
      <c r="E41" s="1159"/>
      <c r="F41" s="847"/>
      <c r="G41" s="846"/>
      <c r="H41" s="840"/>
      <c r="I41" s="953"/>
      <c r="J41" s="895">
        <v>40035</v>
      </c>
      <c r="K41" s="897" t="s">
        <v>42</v>
      </c>
      <c r="L41" s="893"/>
      <c r="M41" s="896">
        <v>40401</v>
      </c>
      <c r="N41" s="917" t="s">
        <v>39</v>
      </c>
      <c r="O41" s="893"/>
      <c r="P41" s="896">
        <v>40759</v>
      </c>
      <c r="Q41" s="897" t="s">
        <v>42</v>
      </c>
      <c r="R41" s="893"/>
      <c r="S41" s="896">
        <v>41127</v>
      </c>
      <c r="T41" s="919" t="s">
        <v>42</v>
      </c>
      <c r="U41" s="920"/>
    </row>
    <row r="42" spans="1:34" ht="15.75" customHeight="1" thickBot="1" x14ac:dyDescent="0.3">
      <c r="A42" s="1099" t="s">
        <v>5</v>
      </c>
      <c r="B42" s="1100">
        <f>COUNT(A39:A41)</f>
        <v>3</v>
      </c>
      <c r="C42" s="1111" t="s">
        <v>25</v>
      </c>
      <c r="D42" s="1102">
        <f>SUM(D39:D41)</f>
        <v>8</v>
      </c>
      <c r="E42" s="1113"/>
      <c r="F42" s="847"/>
      <c r="G42" s="846"/>
      <c r="H42" s="840"/>
      <c r="I42" s="953"/>
      <c r="J42" s="895">
        <v>40080</v>
      </c>
      <c r="K42" s="897" t="s">
        <v>39</v>
      </c>
      <c r="L42" s="893"/>
      <c r="M42" s="896">
        <v>40422</v>
      </c>
      <c r="N42" s="917" t="s">
        <v>39</v>
      </c>
      <c r="O42" s="893"/>
      <c r="P42" s="896">
        <v>40800</v>
      </c>
      <c r="Q42" s="897" t="s">
        <v>39</v>
      </c>
      <c r="R42" s="893"/>
      <c r="S42" s="896">
        <v>41153</v>
      </c>
      <c r="T42" s="919" t="s">
        <v>42</v>
      </c>
      <c r="U42" s="920"/>
    </row>
    <row r="43" spans="1:34" ht="15.75" customHeight="1" thickBot="1" x14ac:dyDescent="0.3">
      <c r="A43" s="1114"/>
      <c r="B43" s="1115"/>
      <c r="C43" s="1116"/>
      <c r="D43" s="1174"/>
      <c r="E43" s="1113"/>
      <c r="F43" s="847"/>
      <c r="G43" s="846"/>
      <c r="I43" s="953"/>
      <c r="J43" s="895">
        <v>40093</v>
      </c>
      <c r="K43" s="897" t="s">
        <v>39</v>
      </c>
      <c r="L43" s="893"/>
      <c r="M43" s="896">
        <v>40478</v>
      </c>
      <c r="N43" s="897" t="s">
        <v>53</v>
      </c>
      <c r="O43" s="893"/>
      <c r="P43" s="896">
        <v>40847</v>
      </c>
      <c r="Q43" s="897" t="s">
        <v>55</v>
      </c>
      <c r="R43" s="893"/>
      <c r="S43" s="896">
        <v>41185</v>
      </c>
      <c r="T43" s="919" t="s">
        <v>42</v>
      </c>
      <c r="U43" s="920"/>
    </row>
    <row r="44" spans="1:34" ht="15.75" customHeight="1" x14ac:dyDescent="0.25">
      <c r="A44" s="1176">
        <v>42921</v>
      </c>
      <c r="B44" s="1157">
        <v>0.64583333333333337</v>
      </c>
      <c r="C44" s="1157">
        <v>0.73958333333333337</v>
      </c>
      <c r="D44" s="1177">
        <v>2.25</v>
      </c>
      <c r="E44" s="1113"/>
      <c r="F44" s="847"/>
      <c r="G44" s="842"/>
      <c r="I44" s="953"/>
      <c r="J44" s="895">
        <v>40129</v>
      </c>
      <c r="K44" s="897" t="s">
        <v>53</v>
      </c>
      <c r="L44" s="893"/>
      <c r="M44" s="896">
        <v>40490</v>
      </c>
      <c r="N44" s="897" t="s">
        <v>53</v>
      </c>
      <c r="O44" s="893"/>
      <c r="P44" s="896">
        <v>40865</v>
      </c>
      <c r="Q44" s="897" t="s">
        <v>43</v>
      </c>
      <c r="R44" s="893"/>
      <c r="S44" s="896">
        <v>41242</v>
      </c>
      <c r="T44" s="919" t="s">
        <v>43</v>
      </c>
      <c r="U44" s="920"/>
    </row>
    <row r="45" spans="1:34" ht="15.75" customHeight="1" thickBot="1" x14ac:dyDescent="0.3">
      <c r="A45" s="1120">
        <v>42922</v>
      </c>
      <c r="B45" s="1109">
        <v>0.625</v>
      </c>
      <c r="C45" s="1109">
        <v>0.77083333333333337</v>
      </c>
      <c r="D45" s="1035">
        <v>3.5</v>
      </c>
      <c r="E45" s="1113"/>
      <c r="F45" s="805"/>
      <c r="G45" s="842"/>
      <c r="H45" s="842"/>
      <c r="I45" s="953"/>
      <c r="J45" s="900">
        <v>40168</v>
      </c>
      <c r="K45" s="901" t="s">
        <v>43</v>
      </c>
      <c r="L45" s="902"/>
      <c r="M45" s="903">
        <v>40892</v>
      </c>
      <c r="N45" s="904" t="s">
        <v>43</v>
      </c>
      <c r="O45" s="923"/>
      <c r="P45" s="903">
        <v>40896</v>
      </c>
      <c r="Q45" s="901" t="s">
        <v>43</v>
      </c>
      <c r="R45" s="923"/>
      <c r="S45" s="903">
        <v>41274</v>
      </c>
      <c r="T45" s="924" t="s">
        <v>43</v>
      </c>
      <c r="U45" s="925"/>
    </row>
    <row r="46" spans="1:34" ht="15.75" customHeight="1" thickBot="1" x14ac:dyDescent="0.3">
      <c r="A46" s="1123">
        <v>42923</v>
      </c>
      <c r="B46" s="1162">
        <v>0.70138888888888884</v>
      </c>
      <c r="C46" s="1162">
        <v>0.74305555555555547</v>
      </c>
      <c r="D46" s="1035">
        <v>1</v>
      </c>
      <c r="E46" s="1113"/>
      <c r="F46" s="762"/>
      <c r="G46" s="842"/>
      <c r="H46" s="842"/>
      <c r="I46" s="953"/>
      <c r="J46" s="926"/>
      <c r="K46" s="926"/>
      <c r="L46" s="926"/>
      <c r="M46" s="926"/>
      <c r="N46" s="926"/>
      <c r="O46" s="926"/>
      <c r="P46" s="926"/>
      <c r="Q46" s="926"/>
      <c r="R46" s="926"/>
      <c r="S46" s="926"/>
      <c r="T46" s="926"/>
      <c r="U46" s="926"/>
    </row>
    <row r="47" spans="1:34" ht="15.75" customHeight="1" x14ac:dyDescent="0.25">
      <c r="A47" s="1124">
        <v>42927</v>
      </c>
      <c r="B47" s="1161">
        <v>0.66666666666666663</v>
      </c>
      <c r="C47" s="1161">
        <v>0.75</v>
      </c>
      <c r="D47" s="1035">
        <v>2</v>
      </c>
      <c r="E47" s="1113"/>
      <c r="F47" s="805"/>
      <c r="H47" s="842"/>
      <c r="I47" s="953"/>
      <c r="J47" s="1349">
        <v>2005</v>
      </c>
      <c r="K47" s="1346"/>
      <c r="L47" s="910"/>
      <c r="M47" s="1345">
        <v>2006</v>
      </c>
      <c r="N47" s="1348"/>
      <c r="O47" s="910"/>
      <c r="P47" s="1350" t="s">
        <v>56</v>
      </c>
      <c r="Q47" s="1344"/>
      <c r="R47" s="884"/>
      <c r="S47" s="1343" t="s">
        <v>57</v>
      </c>
      <c r="T47" s="1344"/>
      <c r="U47" s="911"/>
    </row>
    <row r="48" spans="1:34" ht="15.75" customHeight="1" thickBot="1" x14ac:dyDescent="0.4">
      <c r="A48" s="1125">
        <v>42928</v>
      </c>
      <c r="B48" s="1163">
        <v>0.58333333333333337</v>
      </c>
      <c r="C48" s="1163">
        <v>0.75</v>
      </c>
      <c r="D48" s="1178">
        <v>4</v>
      </c>
      <c r="E48" s="1113"/>
      <c r="H48" s="842"/>
      <c r="I48" s="953"/>
      <c r="J48" s="886" t="s">
        <v>48</v>
      </c>
      <c r="K48" s="887" t="s">
        <v>49</v>
      </c>
      <c r="L48" s="888"/>
      <c r="M48" s="889" t="s">
        <v>48</v>
      </c>
      <c r="N48" s="912" t="s">
        <v>49</v>
      </c>
      <c r="O48" s="888"/>
      <c r="P48" s="1227" t="s">
        <v>48</v>
      </c>
      <c r="Q48" s="887" t="s">
        <v>49</v>
      </c>
      <c r="R48" s="888"/>
      <c r="S48" s="889" t="s">
        <v>48</v>
      </c>
      <c r="T48" s="887" t="s">
        <v>49</v>
      </c>
      <c r="U48" s="890"/>
      <c r="Z48" s="843"/>
      <c r="AA48" s="844"/>
      <c r="AB48" s="845"/>
    </row>
    <row r="49" spans="1:32" ht="15.75" thickBot="1" x14ac:dyDescent="0.3">
      <c r="A49" s="1126">
        <v>42929</v>
      </c>
      <c r="B49" s="1156">
        <v>0.58333333333333337</v>
      </c>
      <c r="C49" s="1156">
        <v>0.75</v>
      </c>
      <c r="D49" s="1068">
        <v>4</v>
      </c>
      <c r="E49" s="1094" t="s">
        <v>52</v>
      </c>
      <c r="F49" s="852"/>
      <c r="H49" s="842"/>
      <c r="I49" s="953"/>
      <c r="J49" s="891">
        <v>38376</v>
      </c>
      <c r="K49" s="892" t="s">
        <v>43</v>
      </c>
      <c r="L49" s="893"/>
      <c r="M49" s="894">
        <v>38744</v>
      </c>
      <c r="N49" s="914" t="s">
        <v>43</v>
      </c>
      <c r="O49" s="893"/>
      <c r="P49" s="1228">
        <v>39111</v>
      </c>
      <c r="Q49" s="892" t="s">
        <v>43</v>
      </c>
      <c r="R49" s="893"/>
      <c r="S49" s="894">
        <v>39451</v>
      </c>
      <c r="T49" s="892" t="s">
        <v>43</v>
      </c>
      <c r="U49" s="931"/>
    </row>
    <row r="50" spans="1:32" ht="15" x14ac:dyDescent="0.25">
      <c r="A50" s="1127">
        <v>42930</v>
      </c>
      <c r="B50" s="1161">
        <v>0.58333333333333337</v>
      </c>
      <c r="C50" s="1161">
        <v>0.75</v>
      </c>
      <c r="D50" s="1062">
        <v>4</v>
      </c>
      <c r="E50" s="1128"/>
      <c r="F50" s="852"/>
      <c r="I50" s="953"/>
      <c r="J50" s="932">
        <v>38019</v>
      </c>
      <c r="K50" s="917" t="s">
        <v>43</v>
      </c>
      <c r="L50" s="918"/>
      <c r="M50" s="916">
        <v>38758</v>
      </c>
      <c r="N50" s="921" t="s">
        <v>43</v>
      </c>
      <c r="O50" s="918"/>
      <c r="P50" s="1229">
        <v>39119</v>
      </c>
      <c r="Q50" s="897" t="s">
        <v>43</v>
      </c>
      <c r="R50" s="893"/>
      <c r="S50" s="896">
        <v>39506</v>
      </c>
      <c r="T50" s="897" t="s">
        <v>43</v>
      </c>
      <c r="U50" s="931"/>
    </row>
    <row r="51" spans="1:32" ht="15.75" thickBot="1" x14ac:dyDescent="0.3">
      <c r="A51" s="1179">
        <v>42931</v>
      </c>
      <c r="B51" s="1180">
        <v>0.58333333333333337</v>
      </c>
      <c r="C51" s="1181">
        <v>0.73958333333333337</v>
      </c>
      <c r="D51" s="1182">
        <v>3.75</v>
      </c>
      <c r="E51" s="1113"/>
      <c r="F51" s="762"/>
      <c r="H51" s="851"/>
      <c r="I51" s="953"/>
      <c r="J51" s="932">
        <v>38415</v>
      </c>
      <c r="K51" s="917" t="s">
        <v>38</v>
      </c>
      <c r="L51" s="918"/>
      <c r="M51" s="916">
        <v>38784</v>
      </c>
      <c r="N51" s="921" t="s">
        <v>38</v>
      </c>
      <c r="O51" s="918"/>
      <c r="P51" s="1229">
        <v>39160</v>
      </c>
      <c r="Q51" s="897" t="s">
        <v>43</v>
      </c>
      <c r="R51" s="893"/>
      <c r="S51" s="896">
        <v>39517</v>
      </c>
      <c r="T51" s="897" t="s">
        <v>43</v>
      </c>
      <c r="U51" s="931"/>
    </row>
    <row r="52" spans="1:32" ht="15.75" thickBot="1" x14ac:dyDescent="0.3">
      <c r="A52" s="1099" t="s">
        <v>6</v>
      </c>
      <c r="B52" s="1100">
        <f>COUNT(A44:A51)</f>
        <v>8</v>
      </c>
      <c r="C52" s="1175" t="s">
        <v>25</v>
      </c>
      <c r="D52" s="1102">
        <f>SUM(D44:D51)</f>
        <v>24.5</v>
      </c>
      <c r="E52" s="1164"/>
      <c r="F52" s="857"/>
      <c r="H52" s="851"/>
      <c r="I52" s="953"/>
      <c r="J52" s="932">
        <v>38463</v>
      </c>
      <c r="K52" s="917" t="s">
        <v>39</v>
      </c>
      <c r="L52" s="918"/>
      <c r="M52" s="916">
        <v>38832</v>
      </c>
      <c r="N52" s="921" t="s">
        <v>39</v>
      </c>
      <c r="O52" s="918"/>
      <c r="P52" s="1229">
        <v>39202</v>
      </c>
      <c r="Q52" s="897" t="s">
        <v>40</v>
      </c>
      <c r="R52" s="893"/>
      <c r="S52" s="896">
        <v>39554</v>
      </c>
      <c r="T52" s="897" t="s">
        <v>43</v>
      </c>
      <c r="U52" s="931"/>
    </row>
    <row r="53" spans="1:32" ht="15.75" thickBot="1" x14ac:dyDescent="0.3">
      <c r="A53" s="1114"/>
      <c r="B53" s="1115"/>
      <c r="C53" s="1116"/>
      <c r="D53" s="1174"/>
      <c r="E53" s="1164"/>
      <c r="G53" s="857"/>
      <c r="I53" s="953"/>
      <c r="J53" s="895">
        <v>38484</v>
      </c>
      <c r="K53" s="897" t="s">
        <v>39</v>
      </c>
      <c r="L53" s="893"/>
      <c r="M53" s="896">
        <v>38867</v>
      </c>
      <c r="N53" s="919" t="s">
        <v>40</v>
      </c>
      <c r="O53" s="893"/>
      <c r="P53" s="1229">
        <v>39232</v>
      </c>
      <c r="Q53" s="897" t="s">
        <v>39</v>
      </c>
      <c r="R53" s="893"/>
      <c r="S53" s="896">
        <v>39595</v>
      </c>
      <c r="T53" s="897" t="s">
        <v>39</v>
      </c>
      <c r="U53" s="931"/>
    </row>
    <row r="54" spans="1:32" ht="15" x14ac:dyDescent="0.25">
      <c r="A54" s="1183">
        <v>42962</v>
      </c>
      <c r="B54" s="1184">
        <v>0.58333333333333337</v>
      </c>
      <c r="C54" s="1184">
        <v>0.75</v>
      </c>
      <c r="D54" s="1053">
        <v>4</v>
      </c>
      <c r="E54" s="1164"/>
      <c r="G54" s="857"/>
      <c r="I54" s="953"/>
      <c r="J54" s="895">
        <v>38518</v>
      </c>
      <c r="K54" s="897" t="s">
        <v>39</v>
      </c>
      <c r="L54" s="893"/>
      <c r="M54" s="896">
        <v>38890</v>
      </c>
      <c r="N54" s="919" t="s">
        <v>39</v>
      </c>
      <c r="O54" s="893"/>
      <c r="P54" s="1229">
        <v>39252</v>
      </c>
      <c r="Q54" s="897" t="s">
        <v>42</v>
      </c>
      <c r="R54" s="893"/>
      <c r="S54" s="896">
        <v>39608</v>
      </c>
      <c r="T54" s="897" t="s">
        <v>39</v>
      </c>
      <c r="U54" s="931"/>
    </row>
    <row r="55" spans="1:32" ht="15" x14ac:dyDescent="0.25">
      <c r="A55" s="1129">
        <v>42963</v>
      </c>
      <c r="B55" s="1165">
        <v>0.625</v>
      </c>
      <c r="C55" s="1165">
        <v>0.75</v>
      </c>
      <c r="D55" s="1064">
        <v>3</v>
      </c>
      <c r="E55" s="1164"/>
      <c r="F55" s="857"/>
      <c r="I55" s="953"/>
      <c r="J55" s="895">
        <v>38560</v>
      </c>
      <c r="K55" s="897" t="s">
        <v>39</v>
      </c>
      <c r="L55" s="893"/>
      <c r="M55" s="896">
        <v>38929</v>
      </c>
      <c r="N55" s="919" t="s">
        <v>42</v>
      </c>
      <c r="O55" s="893"/>
      <c r="P55" s="1229">
        <v>39282</v>
      </c>
      <c r="Q55" s="897" t="s">
        <v>39</v>
      </c>
      <c r="R55" s="893"/>
      <c r="S55" s="896">
        <v>39650</v>
      </c>
      <c r="T55" s="897" t="s">
        <v>39</v>
      </c>
      <c r="U55" s="931"/>
    </row>
    <row r="56" spans="1:32" ht="15.75" thickBot="1" x14ac:dyDescent="0.3">
      <c r="A56" s="1209">
        <v>42964</v>
      </c>
      <c r="B56" s="1210">
        <v>0.5625</v>
      </c>
      <c r="C56" s="1210">
        <v>0.64583333333333337</v>
      </c>
      <c r="D56" s="1211">
        <v>2</v>
      </c>
      <c r="E56" s="1164"/>
      <c r="F56" s="857"/>
      <c r="I56" s="953"/>
      <c r="J56" s="895">
        <v>38579</v>
      </c>
      <c r="K56" s="897" t="s">
        <v>42</v>
      </c>
      <c r="L56" s="893"/>
      <c r="M56" s="896">
        <v>38931</v>
      </c>
      <c r="N56" s="919" t="s">
        <v>39</v>
      </c>
      <c r="O56" s="893"/>
      <c r="P56" s="1229">
        <v>39303</v>
      </c>
      <c r="Q56" s="936" t="s">
        <v>42</v>
      </c>
      <c r="R56" s="893"/>
      <c r="S56" s="896">
        <v>39666</v>
      </c>
      <c r="T56" s="897" t="s">
        <v>39</v>
      </c>
      <c r="U56" s="931"/>
    </row>
    <row r="57" spans="1:32" ht="15.75" thickBot="1" x14ac:dyDescent="0.3">
      <c r="A57" s="1126">
        <v>42965</v>
      </c>
      <c r="B57" s="1212">
        <v>0.5625</v>
      </c>
      <c r="C57" s="1212">
        <v>0.75</v>
      </c>
      <c r="D57" s="1068">
        <v>4.5</v>
      </c>
      <c r="E57" s="1094" t="s">
        <v>78</v>
      </c>
      <c r="G57" s="850"/>
      <c r="I57" s="953"/>
      <c r="J57" s="895">
        <v>38980</v>
      </c>
      <c r="K57" s="897" t="s">
        <v>39</v>
      </c>
      <c r="L57" s="893"/>
      <c r="M57" s="896">
        <v>38979</v>
      </c>
      <c r="N57" s="919" t="s">
        <v>39</v>
      </c>
      <c r="O57" s="893"/>
      <c r="P57" s="1229">
        <v>39335</v>
      </c>
      <c r="Q57" s="897" t="s">
        <v>42</v>
      </c>
      <c r="R57" s="893"/>
      <c r="S57" s="896">
        <v>39699</v>
      </c>
      <c r="T57" s="897" t="s">
        <v>39</v>
      </c>
      <c r="U57" s="931"/>
    </row>
    <row r="58" spans="1:32" ht="15.75" thickBot="1" x14ac:dyDescent="0.3">
      <c r="A58" s="1186">
        <v>42969</v>
      </c>
      <c r="B58" s="1187">
        <v>0.625</v>
      </c>
      <c r="C58" s="1187">
        <v>0.66666666666666663</v>
      </c>
      <c r="D58" s="1188">
        <v>1</v>
      </c>
      <c r="E58" s="1164"/>
      <c r="G58" s="850"/>
      <c r="I58" s="953"/>
      <c r="J58" s="895">
        <v>38630</v>
      </c>
      <c r="K58" s="897" t="s">
        <v>51</v>
      </c>
      <c r="L58" s="893"/>
      <c r="M58" s="896">
        <v>38995</v>
      </c>
      <c r="N58" s="919" t="s">
        <v>39</v>
      </c>
      <c r="O58" s="893"/>
      <c r="P58" s="1229">
        <v>39363</v>
      </c>
      <c r="Q58" s="897" t="s">
        <v>39</v>
      </c>
      <c r="R58" s="893"/>
      <c r="S58" s="896">
        <v>39751</v>
      </c>
      <c r="T58" s="897" t="s">
        <v>43</v>
      </c>
      <c r="U58" s="931"/>
    </row>
    <row r="59" spans="1:32" ht="16.5" thickBot="1" x14ac:dyDescent="0.3">
      <c r="A59" s="1099" t="s">
        <v>7</v>
      </c>
      <c r="B59" s="1100">
        <f>COUNT(A54:A58)</f>
        <v>5</v>
      </c>
      <c r="C59" s="1111" t="s">
        <v>25</v>
      </c>
      <c r="D59" s="1185">
        <f>SUM(D54:D58)</f>
        <v>14.5</v>
      </c>
      <c r="E59" s="1166"/>
      <c r="G59" s="846"/>
      <c r="H59" s="851"/>
      <c r="I59" s="953"/>
      <c r="J59" s="895">
        <v>38674</v>
      </c>
      <c r="K59" s="897" t="s">
        <v>43</v>
      </c>
      <c r="L59" s="893"/>
      <c r="M59" s="896">
        <v>39042</v>
      </c>
      <c r="N59" s="919" t="s">
        <v>40</v>
      </c>
      <c r="O59" s="893"/>
      <c r="P59" s="1229">
        <v>39394</v>
      </c>
      <c r="Q59" s="897" t="s">
        <v>43</v>
      </c>
      <c r="R59" s="893"/>
      <c r="S59" s="896">
        <v>39776</v>
      </c>
      <c r="T59" s="897" t="s">
        <v>43</v>
      </c>
      <c r="U59" s="931"/>
    </row>
    <row r="60" spans="1:32" ht="16.5" thickBot="1" x14ac:dyDescent="0.3">
      <c r="A60" s="1130"/>
      <c r="B60" s="1131"/>
      <c r="C60" s="1132"/>
      <c r="D60" s="1133"/>
      <c r="E60" s="1113"/>
      <c r="G60" s="846"/>
      <c r="H60" s="851"/>
      <c r="I60" s="953"/>
      <c r="J60" s="900">
        <v>38708</v>
      </c>
      <c r="K60" s="937" t="s">
        <v>43</v>
      </c>
      <c r="L60" s="923"/>
      <c r="M60" s="903">
        <v>39424</v>
      </c>
      <c r="N60" s="924" t="s">
        <v>38</v>
      </c>
      <c r="O60" s="923"/>
      <c r="P60" s="1230">
        <v>39434</v>
      </c>
      <c r="Q60" s="901" t="s">
        <v>43</v>
      </c>
      <c r="R60" s="902"/>
      <c r="S60" s="903">
        <v>39785</v>
      </c>
      <c r="T60" s="901" t="s">
        <v>43</v>
      </c>
      <c r="U60" s="940"/>
      <c r="Y60" s="832"/>
      <c r="Z60" s="838"/>
    </row>
    <row r="61" spans="1:32" ht="16.5" thickBot="1" x14ac:dyDescent="0.3">
      <c r="A61" s="1134">
        <v>42983</v>
      </c>
      <c r="B61" s="1167">
        <v>0.5625</v>
      </c>
      <c r="C61" s="1167">
        <v>0.76041666666666663</v>
      </c>
      <c r="D61" s="1029">
        <v>4.75</v>
      </c>
      <c r="E61" s="1113"/>
      <c r="G61" s="846"/>
      <c r="H61" s="851"/>
      <c r="I61" s="953"/>
      <c r="J61" s="926"/>
      <c r="K61" s="926"/>
      <c r="L61" s="926"/>
      <c r="M61" s="926"/>
      <c r="N61" s="926"/>
      <c r="O61" s="926"/>
      <c r="P61" s="926"/>
      <c r="Q61" s="926"/>
      <c r="R61" s="926"/>
      <c r="S61" s="926"/>
      <c r="T61" s="926"/>
      <c r="U61" s="926"/>
      <c r="Y61" s="832"/>
      <c r="Z61" s="838"/>
    </row>
    <row r="62" spans="1:32" ht="15.75" x14ac:dyDescent="0.25">
      <c r="A62" s="1134">
        <v>42997</v>
      </c>
      <c r="B62" s="1167">
        <v>0.70833333333333337</v>
      </c>
      <c r="C62" s="1167">
        <v>0.75</v>
      </c>
      <c r="D62" s="1029">
        <v>1</v>
      </c>
      <c r="E62" s="1113"/>
      <c r="G62" s="846"/>
      <c r="H62" s="851"/>
      <c r="I62" s="953"/>
      <c r="J62" s="1347">
        <v>2001</v>
      </c>
      <c r="K62" s="1344"/>
      <c r="L62" s="884"/>
      <c r="M62" s="1343">
        <v>2002</v>
      </c>
      <c r="N62" s="1344"/>
      <c r="O62" s="941"/>
      <c r="P62" s="1343">
        <v>2003</v>
      </c>
      <c r="Q62" s="1344"/>
      <c r="R62" s="884"/>
      <c r="S62" s="1345">
        <v>2004</v>
      </c>
      <c r="T62" s="1346"/>
      <c r="U62" s="911"/>
      <c r="X62" s="926"/>
      <c r="Y62" s="926"/>
      <c r="Z62" s="926"/>
      <c r="AA62" s="926"/>
      <c r="AB62" s="949"/>
      <c r="AC62" s="926"/>
      <c r="AD62" s="926"/>
      <c r="AE62" s="926"/>
      <c r="AF62" s="926"/>
    </row>
    <row r="63" spans="1:32" ht="16.5" thickBot="1" x14ac:dyDescent="0.3">
      <c r="A63" s="1134">
        <v>42998</v>
      </c>
      <c r="B63" s="1167">
        <v>0.58333333333333337</v>
      </c>
      <c r="C63" s="1167">
        <v>0.75</v>
      </c>
      <c r="D63" s="1029">
        <v>4</v>
      </c>
      <c r="E63" s="1155"/>
      <c r="G63" s="846"/>
      <c r="H63" s="851"/>
      <c r="I63" s="953"/>
      <c r="J63" s="886" t="s">
        <v>48</v>
      </c>
      <c r="K63" s="887" t="s">
        <v>49</v>
      </c>
      <c r="L63" s="888"/>
      <c r="M63" s="889" t="s">
        <v>48</v>
      </c>
      <c r="N63" s="887" t="s">
        <v>49</v>
      </c>
      <c r="O63" s="888"/>
      <c r="P63" s="889" t="s">
        <v>48</v>
      </c>
      <c r="Q63" s="887" t="s">
        <v>49</v>
      </c>
      <c r="R63" s="888"/>
      <c r="S63" s="889" t="s">
        <v>48</v>
      </c>
      <c r="T63" s="887" t="s">
        <v>49</v>
      </c>
      <c r="U63" s="890"/>
      <c r="X63" s="950"/>
      <c r="Y63" s="950"/>
      <c r="Z63" s="950"/>
      <c r="AA63" s="926"/>
      <c r="AB63" s="949"/>
      <c r="AC63" s="926"/>
      <c r="AD63" s="926"/>
      <c r="AE63" s="926"/>
      <c r="AF63" s="926"/>
    </row>
    <row r="64" spans="1:32" ht="15.75" x14ac:dyDescent="0.25">
      <c r="A64" s="1134">
        <v>42999</v>
      </c>
      <c r="B64" s="1167">
        <v>0.58333333333333337</v>
      </c>
      <c r="C64" s="1167">
        <v>0.64583333333333337</v>
      </c>
      <c r="D64" s="1029">
        <v>1.5</v>
      </c>
      <c r="E64" s="1168"/>
      <c r="G64" s="846"/>
      <c r="H64" s="851"/>
      <c r="I64" s="953"/>
      <c r="J64" s="891">
        <v>36894</v>
      </c>
      <c r="K64" s="892" t="s">
        <v>43</v>
      </c>
      <c r="L64" s="893"/>
      <c r="M64" s="894">
        <v>37264</v>
      </c>
      <c r="N64" s="892" t="s">
        <v>43</v>
      </c>
      <c r="O64" s="893"/>
      <c r="P64" s="894">
        <v>37645</v>
      </c>
      <c r="Q64" s="892" t="s">
        <v>43</v>
      </c>
      <c r="R64" s="893"/>
      <c r="S64" s="894">
        <v>38012</v>
      </c>
      <c r="T64" s="892" t="s">
        <v>50</v>
      </c>
      <c r="U64" s="931"/>
      <c r="W64" s="950"/>
      <c r="X64" s="950"/>
      <c r="Y64" s="950"/>
      <c r="Z64" s="950"/>
      <c r="AA64" s="926"/>
      <c r="AB64" s="949"/>
      <c r="AC64" s="926"/>
      <c r="AD64" s="926"/>
      <c r="AE64" s="926"/>
      <c r="AF64" s="926"/>
    </row>
    <row r="65" spans="1:26" ht="16.5" thickBot="1" x14ac:dyDescent="0.3">
      <c r="A65" s="1201">
        <v>43005</v>
      </c>
      <c r="B65" s="1202">
        <v>0.625</v>
      </c>
      <c r="C65" s="1202">
        <v>0.75</v>
      </c>
      <c r="D65" s="1075">
        <v>3</v>
      </c>
      <c r="E65" s="1168"/>
      <c r="G65" s="846"/>
      <c r="H65" s="850"/>
      <c r="I65" s="953"/>
      <c r="J65" s="895">
        <v>36944</v>
      </c>
      <c r="K65" s="897" t="s">
        <v>43</v>
      </c>
      <c r="L65" s="893"/>
      <c r="M65" s="896">
        <v>37292</v>
      </c>
      <c r="N65" s="897" t="s">
        <v>43</v>
      </c>
      <c r="O65" s="893"/>
      <c r="P65" s="896">
        <v>37665</v>
      </c>
      <c r="Q65" s="897" t="s">
        <v>43</v>
      </c>
      <c r="R65" s="893"/>
      <c r="S65" s="916">
        <v>38019</v>
      </c>
      <c r="T65" s="917" t="s">
        <v>43</v>
      </c>
      <c r="U65" s="942"/>
      <c r="Y65" s="848"/>
      <c r="Z65" s="848"/>
    </row>
    <row r="66" spans="1:26" ht="16.5" thickBot="1" x14ac:dyDescent="0.3">
      <c r="A66" s="1206">
        <v>43006</v>
      </c>
      <c r="B66" s="1207">
        <v>0.625</v>
      </c>
      <c r="C66" s="1207">
        <v>0.72916666666666663</v>
      </c>
      <c r="D66" s="1208">
        <v>2.5</v>
      </c>
      <c r="E66" s="1110" t="s">
        <v>52</v>
      </c>
      <c r="G66" s="846"/>
      <c r="I66" s="953"/>
      <c r="J66" s="895">
        <v>36953</v>
      </c>
      <c r="K66" s="897" t="s">
        <v>43</v>
      </c>
      <c r="L66" s="893"/>
      <c r="M66" s="896">
        <v>37316</v>
      </c>
      <c r="N66" s="897" t="s">
        <v>43</v>
      </c>
      <c r="O66" s="893"/>
      <c r="P66" s="896">
        <v>37684</v>
      </c>
      <c r="Q66" s="897" t="s">
        <v>43</v>
      </c>
      <c r="R66" s="893"/>
      <c r="S66" s="916">
        <v>38069</v>
      </c>
      <c r="T66" s="917" t="s">
        <v>38</v>
      </c>
      <c r="U66" s="942"/>
      <c r="Y66" s="848"/>
      <c r="Z66" s="848"/>
    </row>
    <row r="67" spans="1:26" ht="16.5" thickBot="1" x14ac:dyDescent="0.3">
      <c r="A67" s="1135" t="s">
        <v>8</v>
      </c>
      <c r="B67" s="1203">
        <f>COUNT(A61:A66)</f>
        <v>6</v>
      </c>
      <c r="C67" s="1204" t="s">
        <v>25</v>
      </c>
      <c r="D67" s="1205">
        <f>SUM(D61:D66)</f>
        <v>16.75</v>
      </c>
      <c r="E67" s="1169"/>
      <c r="G67" s="846"/>
      <c r="H67" s="846"/>
      <c r="I67" s="953"/>
      <c r="J67" s="895">
        <v>36991</v>
      </c>
      <c r="K67" s="897" t="s">
        <v>39</v>
      </c>
      <c r="L67" s="893"/>
      <c r="M67" s="896">
        <v>37364</v>
      </c>
      <c r="N67" s="897" t="s">
        <v>39</v>
      </c>
      <c r="O67" s="893"/>
      <c r="P67" s="896">
        <v>37712</v>
      </c>
      <c r="Q67" s="897" t="s">
        <v>38</v>
      </c>
      <c r="R67" s="893"/>
      <c r="S67" s="916">
        <v>38100</v>
      </c>
      <c r="T67" s="917" t="s">
        <v>39</v>
      </c>
      <c r="U67" s="942"/>
      <c r="Y67" s="848"/>
      <c r="Z67" s="848"/>
    </row>
    <row r="68" spans="1:26" ht="15.75" x14ac:dyDescent="0.25">
      <c r="A68" s="1136"/>
      <c r="B68" s="1131"/>
      <c r="C68" s="1137"/>
      <c r="D68" s="1133"/>
      <c r="E68" s="1138"/>
      <c r="H68" s="846"/>
      <c r="I68" s="953"/>
      <c r="J68" s="895">
        <v>37033</v>
      </c>
      <c r="K68" s="897" t="s">
        <v>39</v>
      </c>
      <c r="L68" s="893"/>
      <c r="M68" s="896">
        <v>37385</v>
      </c>
      <c r="N68" s="897" t="s">
        <v>42</v>
      </c>
      <c r="O68" s="893"/>
      <c r="P68" s="896">
        <v>37750</v>
      </c>
      <c r="Q68" s="897" t="s">
        <v>39</v>
      </c>
      <c r="R68" s="893"/>
      <c r="S68" s="896">
        <v>38133</v>
      </c>
      <c r="T68" s="897" t="s">
        <v>39</v>
      </c>
      <c r="U68" s="931"/>
    </row>
    <row r="69" spans="1:26" ht="15.75" x14ac:dyDescent="0.25">
      <c r="A69" s="1139">
        <v>43013</v>
      </c>
      <c r="B69" s="1171">
        <v>0.625</v>
      </c>
      <c r="C69" s="1170">
        <v>0.75</v>
      </c>
      <c r="D69" s="1030">
        <v>3</v>
      </c>
      <c r="E69" s="1138"/>
      <c r="H69" s="846"/>
      <c r="I69" s="953"/>
      <c r="J69" s="895">
        <v>37047</v>
      </c>
      <c r="K69" s="897" t="s">
        <v>51</v>
      </c>
      <c r="L69" s="893"/>
      <c r="M69" s="896">
        <v>37420</v>
      </c>
      <c r="N69" s="897" t="s">
        <v>39</v>
      </c>
      <c r="O69" s="893"/>
      <c r="P69" s="896">
        <v>37798</v>
      </c>
      <c r="Q69" s="897" t="s">
        <v>39</v>
      </c>
      <c r="R69" s="893"/>
      <c r="S69" s="896">
        <v>38156</v>
      </c>
      <c r="T69" s="897" t="s">
        <v>42</v>
      </c>
      <c r="U69" s="931"/>
    </row>
    <row r="70" spans="1:26" ht="15" x14ac:dyDescent="0.25">
      <c r="A70" s="1139">
        <v>43014</v>
      </c>
      <c r="B70" s="1171">
        <v>0.625</v>
      </c>
      <c r="C70" s="1170">
        <v>0.75</v>
      </c>
      <c r="D70" s="1030">
        <v>3</v>
      </c>
      <c r="E70" s="1138"/>
      <c r="I70" s="953"/>
      <c r="J70" s="895">
        <v>37083</v>
      </c>
      <c r="K70" s="897" t="s">
        <v>42</v>
      </c>
      <c r="L70" s="893"/>
      <c r="M70" s="896">
        <v>37467</v>
      </c>
      <c r="N70" s="897" t="s">
        <v>42</v>
      </c>
      <c r="O70" s="893"/>
      <c r="P70" s="896">
        <v>37811</v>
      </c>
      <c r="Q70" s="897" t="s">
        <v>39</v>
      </c>
      <c r="R70" s="893"/>
      <c r="S70" s="896">
        <v>38182</v>
      </c>
      <c r="T70" s="897" t="s">
        <v>39</v>
      </c>
      <c r="U70" s="931"/>
    </row>
    <row r="71" spans="1:26" ht="15.75" thickBot="1" x14ac:dyDescent="0.3">
      <c r="A71" s="1139">
        <v>43017</v>
      </c>
      <c r="B71" s="1213">
        <v>0.54166666666666663</v>
      </c>
      <c r="C71" s="1214">
        <v>0.70833333333333337</v>
      </c>
      <c r="D71" s="1215">
        <v>4</v>
      </c>
      <c r="E71" s="1138"/>
      <c r="I71" s="953"/>
      <c r="J71" s="895">
        <v>37112</v>
      </c>
      <c r="K71" s="897" t="s">
        <v>42</v>
      </c>
      <c r="L71" s="893"/>
      <c r="M71" s="896">
        <v>37491</v>
      </c>
      <c r="N71" s="897" t="s">
        <v>42</v>
      </c>
      <c r="O71" s="893"/>
      <c r="P71" s="896">
        <v>37860</v>
      </c>
      <c r="Q71" s="897" t="s">
        <v>42</v>
      </c>
      <c r="R71" s="893"/>
      <c r="S71" s="896">
        <v>38203</v>
      </c>
      <c r="T71" s="897" t="s">
        <v>39</v>
      </c>
      <c r="U71" s="931"/>
    </row>
    <row r="72" spans="1:26" ht="15.75" thickBot="1" x14ac:dyDescent="0.3">
      <c r="A72" s="1216">
        <v>43018</v>
      </c>
      <c r="B72" s="1217">
        <v>0.58333333333333337</v>
      </c>
      <c r="C72" s="1218">
        <v>0.70833333333333337</v>
      </c>
      <c r="D72" s="1208">
        <v>3</v>
      </c>
      <c r="E72" s="1140" t="s">
        <v>82</v>
      </c>
      <c r="F72" s="762"/>
      <c r="I72" s="953"/>
      <c r="J72" s="895">
        <v>37144</v>
      </c>
      <c r="K72" s="897" t="s">
        <v>42</v>
      </c>
      <c r="L72" s="893"/>
      <c r="M72" s="896">
        <v>37503</v>
      </c>
      <c r="N72" s="897" t="s">
        <v>39</v>
      </c>
      <c r="O72" s="893"/>
      <c r="P72" s="896">
        <v>37867</v>
      </c>
      <c r="Q72" s="897" t="s">
        <v>39</v>
      </c>
      <c r="R72" s="893"/>
      <c r="S72" s="896">
        <v>38239</v>
      </c>
      <c r="T72" s="897" t="s">
        <v>52</v>
      </c>
      <c r="U72" s="931"/>
    </row>
    <row r="73" spans="1:26" ht="15.75" thickBot="1" x14ac:dyDescent="0.3">
      <c r="A73" s="1223" t="s">
        <v>9</v>
      </c>
      <c r="B73" s="1224">
        <f>COUNT(A69:A72)</f>
        <v>4</v>
      </c>
      <c r="C73" s="1225" t="s">
        <v>25</v>
      </c>
      <c r="D73" s="1226">
        <f>SUM(D69:D72)</f>
        <v>13</v>
      </c>
      <c r="E73" s="1169"/>
      <c r="F73" s="762"/>
      <c r="I73" s="953"/>
      <c r="J73" s="895">
        <v>37193</v>
      </c>
      <c r="K73" s="897" t="s">
        <v>38</v>
      </c>
      <c r="L73" s="893"/>
      <c r="M73" s="896">
        <v>37532</v>
      </c>
      <c r="N73" s="897" t="s">
        <v>42</v>
      </c>
      <c r="O73" s="893"/>
      <c r="P73" s="896">
        <v>37907</v>
      </c>
      <c r="Q73" s="897" t="s">
        <v>42</v>
      </c>
      <c r="R73" s="893"/>
      <c r="S73" s="896">
        <v>38264</v>
      </c>
      <c r="T73" s="897" t="s">
        <v>52</v>
      </c>
      <c r="U73" s="931"/>
    </row>
    <row r="74" spans="1:26" ht="15" x14ac:dyDescent="0.25">
      <c r="A74" s="1234"/>
      <c r="B74" s="1235"/>
      <c r="C74" s="1236"/>
      <c r="D74" s="1133"/>
      <c r="E74" s="1169"/>
      <c r="F74" s="762"/>
      <c r="I74" s="953"/>
      <c r="J74" s="895">
        <v>37208</v>
      </c>
      <c r="K74" s="897" t="s">
        <v>43</v>
      </c>
      <c r="L74" s="893"/>
      <c r="M74" s="896"/>
      <c r="N74" s="897"/>
      <c r="O74" s="893"/>
      <c r="P74" s="896">
        <v>37930</v>
      </c>
      <c r="Q74" s="897" t="s">
        <v>53</v>
      </c>
      <c r="R74" s="893"/>
      <c r="S74" s="896">
        <v>38306</v>
      </c>
      <c r="T74" s="897" t="s">
        <v>54</v>
      </c>
      <c r="U74" s="931"/>
    </row>
    <row r="75" spans="1:26" ht="15.75" thickBot="1" x14ac:dyDescent="0.3">
      <c r="A75" s="1238">
        <v>43050</v>
      </c>
      <c r="B75" s="1239">
        <v>0.29166666666666669</v>
      </c>
      <c r="C75" s="1239">
        <v>0.375</v>
      </c>
      <c r="D75" s="1029">
        <v>2</v>
      </c>
      <c r="E75" s="1169"/>
      <c r="F75" s="762"/>
      <c r="I75" s="954"/>
      <c r="J75" s="900">
        <v>37252</v>
      </c>
      <c r="K75" s="901" t="s">
        <v>55</v>
      </c>
      <c r="L75" s="902"/>
      <c r="M75" s="903">
        <v>37594</v>
      </c>
      <c r="N75" s="901" t="s">
        <v>38</v>
      </c>
      <c r="O75" s="902"/>
      <c r="P75" s="903">
        <v>37963</v>
      </c>
      <c r="Q75" s="901" t="s">
        <v>43</v>
      </c>
      <c r="R75" s="902"/>
      <c r="S75" s="903">
        <v>38341</v>
      </c>
      <c r="T75" s="937" t="s">
        <v>54</v>
      </c>
      <c r="U75" s="943"/>
    </row>
    <row r="76" spans="1:26" ht="15" x14ac:dyDescent="0.25">
      <c r="A76" s="1238">
        <v>43054</v>
      </c>
      <c r="B76" s="1239">
        <v>0.25</v>
      </c>
      <c r="C76" s="1239">
        <v>0.33333333333333331</v>
      </c>
      <c r="D76" s="1029">
        <v>2</v>
      </c>
      <c r="E76" s="1169"/>
      <c r="F76" s="762"/>
      <c r="J76" s="944"/>
      <c r="K76" s="945"/>
      <c r="L76" s="946"/>
      <c r="M76" s="947"/>
      <c r="N76" s="945"/>
      <c r="O76" s="946"/>
      <c r="P76" s="947"/>
      <c r="Q76" s="945"/>
      <c r="R76" s="946"/>
      <c r="S76" s="947"/>
      <c r="T76" s="948"/>
      <c r="U76" s="948"/>
      <c r="V76" s="767"/>
      <c r="X76" s="861"/>
    </row>
    <row r="77" spans="1:26" ht="15" x14ac:dyDescent="0.25">
      <c r="A77" s="1238">
        <v>43059</v>
      </c>
      <c r="B77" s="1239">
        <v>0.25</v>
      </c>
      <c r="C77" s="1239">
        <v>0.33333333333333331</v>
      </c>
      <c r="D77" s="1029">
        <v>2</v>
      </c>
      <c r="E77" s="1169"/>
      <c r="F77" s="762"/>
      <c r="I77" s="951"/>
      <c r="J77" s="926"/>
      <c r="U77" s="926"/>
      <c r="V77" s="767"/>
      <c r="W77" s="767"/>
      <c r="X77" s="864"/>
    </row>
    <row r="78" spans="1:26" ht="15" x14ac:dyDescent="0.25">
      <c r="A78" s="1238">
        <v>43060</v>
      </c>
      <c r="B78" s="1239">
        <v>0.25</v>
      </c>
      <c r="C78" s="1239">
        <v>0.32291666666666669</v>
      </c>
      <c r="D78" s="1029">
        <v>1.75</v>
      </c>
      <c r="E78" s="1169"/>
      <c r="F78" s="762"/>
      <c r="I78" s="951"/>
      <c r="J78" s="926" t="s">
        <v>87</v>
      </c>
      <c r="U78" s="926"/>
      <c r="V78" s="767"/>
      <c r="W78" s="767"/>
      <c r="X78" s="864"/>
    </row>
    <row r="79" spans="1:26" ht="15.75" thickBot="1" x14ac:dyDescent="0.3">
      <c r="A79" s="1201">
        <v>43066</v>
      </c>
      <c r="B79" s="1219">
        <v>0.25</v>
      </c>
      <c r="C79" s="1219">
        <v>0.33333333333333331</v>
      </c>
      <c r="D79" s="1237">
        <v>2</v>
      </c>
      <c r="E79" s="1172"/>
      <c r="F79" s="762"/>
      <c r="I79" s="951"/>
      <c r="J79" s="950" t="s">
        <v>88</v>
      </c>
      <c r="U79" s="926"/>
      <c r="V79" s="767"/>
      <c r="W79" s="767"/>
      <c r="X79" s="864"/>
    </row>
    <row r="80" spans="1:26" ht="15.75" thickBot="1" x14ac:dyDescent="0.3">
      <c r="A80" s="1206">
        <v>43067</v>
      </c>
      <c r="B80" s="1222">
        <v>0.25</v>
      </c>
      <c r="C80" s="1222">
        <v>0.33333333333333331</v>
      </c>
      <c r="D80" s="1208">
        <v>2</v>
      </c>
      <c r="E80" s="1141" t="s">
        <v>54</v>
      </c>
      <c r="F80" s="762"/>
      <c r="I80" s="949"/>
      <c r="J80" s="926"/>
      <c r="K80" s="951"/>
      <c r="L80" s="952"/>
      <c r="M80" s="926"/>
      <c r="N80" s="926"/>
      <c r="O80" s="949"/>
      <c r="P80" s="926"/>
      <c r="Q80" s="926"/>
      <c r="R80" s="926"/>
      <c r="S80" s="926"/>
      <c r="T80" s="926"/>
      <c r="U80" s="926"/>
      <c r="V80" s="767"/>
      <c r="W80" s="767"/>
      <c r="X80" s="864"/>
    </row>
    <row r="81" spans="1:26" ht="15.75" thickBot="1" x14ac:dyDescent="0.3">
      <c r="A81" s="1135" t="s">
        <v>10</v>
      </c>
      <c r="B81" s="1203">
        <f>COUNT(A76:A80)</f>
        <v>5</v>
      </c>
      <c r="C81" s="1220" t="s">
        <v>25</v>
      </c>
      <c r="D81" s="1205">
        <f>SUM(D75:D80)</f>
        <v>11.75</v>
      </c>
      <c r="E81" s="1169"/>
      <c r="F81" s="762"/>
      <c r="J81" s="926"/>
      <c r="K81" s="951"/>
      <c r="L81" s="952"/>
      <c r="M81" s="926"/>
      <c r="N81" s="926"/>
      <c r="O81" s="949"/>
      <c r="P81" s="926"/>
      <c r="Q81" s="926"/>
      <c r="R81" s="926"/>
      <c r="S81" s="926"/>
      <c r="T81" s="926"/>
      <c r="U81" s="926"/>
      <c r="V81" s="767"/>
      <c r="W81" s="767"/>
      <c r="X81" s="864"/>
    </row>
    <row r="82" spans="1:26" ht="15.75" x14ac:dyDescent="0.25">
      <c r="A82" s="1130"/>
      <c r="B82" s="1131"/>
      <c r="C82" s="1132"/>
      <c r="D82" s="1133"/>
      <c r="E82" s="1169"/>
      <c r="F82" s="762"/>
      <c r="L82" s="853"/>
      <c r="M82" s="854"/>
      <c r="N82" s="855"/>
      <c r="O82" s="850"/>
      <c r="P82" s="850"/>
      <c r="W82" s="767"/>
      <c r="X82" s="864"/>
    </row>
    <row r="83" spans="1:26" ht="15.75" x14ac:dyDescent="0.25">
      <c r="A83" s="1231">
        <v>43080</v>
      </c>
      <c r="B83" s="1232">
        <v>0.25</v>
      </c>
      <c r="C83" s="1233">
        <v>0.33333333333333331</v>
      </c>
      <c r="D83" s="1030">
        <v>2</v>
      </c>
      <c r="E83" s="1169"/>
      <c r="F83" s="762"/>
      <c r="L83" s="853"/>
      <c r="M83" s="854"/>
      <c r="N83" s="855"/>
      <c r="O83" s="850"/>
      <c r="P83" s="850"/>
      <c r="W83" s="767"/>
      <c r="X83" s="864"/>
    </row>
    <row r="84" spans="1:26" ht="15.75" x14ac:dyDescent="0.25">
      <c r="A84" s="1231">
        <v>43082</v>
      </c>
      <c r="B84" s="1232">
        <v>0.25</v>
      </c>
      <c r="C84" s="1233">
        <v>0.33333333333333331</v>
      </c>
      <c r="D84" s="1030">
        <v>2</v>
      </c>
      <c r="E84" s="1169"/>
      <c r="F84" s="762"/>
      <c r="J84" s="854"/>
      <c r="K84" s="853"/>
      <c r="L84" s="854"/>
      <c r="M84" s="850"/>
      <c r="N84" s="855"/>
      <c r="O84" s="850"/>
    </row>
    <row r="85" spans="1:26" ht="15.75" x14ac:dyDescent="0.25">
      <c r="A85" s="1376">
        <v>43097</v>
      </c>
      <c r="B85" s="1232">
        <v>0.33333333333333331</v>
      </c>
      <c r="C85" s="1233">
        <v>0.375</v>
      </c>
      <c r="D85" s="1215">
        <v>1</v>
      </c>
      <c r="E85" s="1169"/>
      <c r="F85" s="762"/>
      <c r="J85" s="850"/>
      <c r="K85" s="856"/>
      <c r="L85" s="854"/>
      <c r="M85" s="853"/>
      <c r="N85" s="854"/>
      <c r="O85" s="850"/>
      <c r="P85" s="855"/>
      <c r="Q85" s="850"/>
    </row>
    <row r="86" spans="1:26" ht="16.5" thickBot="1" x14ac:dyDescent="0.3">
      <c r="A86" s="1377"/>
      <c r="B86" s="1232">
        <v>0.77083333333333337</v>
      </c>
      <c r="C86" s="1233">
        <v>0.83333333333333337</v>
      </c>
      <c r="D86" s="1030">
        <v>1.5</v>
      </c>
      <c r="E86" s="1169"/>
      <c r="F86" s="762"/>
      <c r="J86" s="850"/>
      <c r="K86" s="856"/>
      <c r="L86" s="854"/>
      <c r="M86" s="853"/>
      <c r="N86" s="854"/>
      <c r="O86" s="850"/>
      <c r="P86" s="855"/>
      <c r="Q86" s="850"/>
    </row>
    <row r="87" spans="1:26" ht="16.5" thickBot="1" x14ac:dyDescent="0.3">
      <c r="A87" s="1216">
        <v>43098</v>
      </c>
      <c r="B87" s="1217">
        <v>0.29166666666666669</v>
      </c>
      <c r="C87" s="1218">
        <v>0.375</v>
      </c>
      <c r="D87" s="1208">
        <v>2</v>
      </c>
      <c r="E87" s="1141" t="s">
        <v>54</v>
      </c>
      <c r="F87" s="762"/>
      <c r="J87" s="850"/>
      <c r="K87" s="856"/>
      <c r="L87" s="854"/>
      <c r="M87" s="853"/>
      <c r="N87" s="854"/>
      <c r="O87" s="850"/>
      <c r="P87" s="850"/>
    </row>
    <row r="88" spans="1:26" ht="16.5" thickBot="1" x14ac:dyDescent="0.3">
      <c r="A88" s="1135" t="s">
        <v>11</v>
      </c>
      <c r="B88" s="1203">
        <f>COUNT(A83:A87)</f>
        <v>4</v>
      </c>
      <c r="C88" s="1221" t="s">
        <v>25</v>
      </c>
      <c r="D88" s="1205">
        <f>SUM(D83:D87)</f>
        <v>8.5</v>
      </c>
      <c r="E88" s="1169"/>
      <c r="J88" s="850"/>
      <c r="K88" s="856"/>
      <c r="L88" s="854"/>
      <c r="M88" s="853"/>
      <c r="N88" s="854"/>
      <c r="O88" s="850"/>
      <c r="P88" s="850"/>
    </row>
    <row r="89" spans="1:26" ht="16.5" thickBot="1" x14ac:dyDescent="0.3">
      <c r="A89" s="1136"/>
      <c r="B89" s="1142"/>
      <c r="C89" s="1143"/>
      <c r="D89" s="1133"/>
      <c r="E89" s="1154"/>
      <c r="F89" s="762"/>
      <c r="J89" s="850"/>
      <c r="K89" s="856"/>
      <c r="L89" s="854"/>
      <c r="M89" s="853"/>
      <c r="N89" s="854"/>
      <c r="O89" s="850"/>
      <c r="U89" s="861"/>
    </row>
    <row r="90" spans="1:26" ht="15.75" x14ac:dyDescent="0.25">
      <c r="A90" s="1144" t="s">
        <v>12</v>
      </c>
      <c r="B90" s="1145">
        <f>B88+B81+B73+B67+B59+B52+B42+B37+B30+B19+B10+B6</f>
        <v>58</v>
      </c>
      <c r="C90" s="1146" t="s">
        <v>25</v>
      </c>
      <c r="D90" s="1147">
        <f>D88+D81+D73+D67+D59+D52+D42+D37+D30+D19+D10+D6</f>
        <v>154.67000000000002</v>
      </c>
      <c r="E90" s="1148" t="s">
        <v>28</v>
      </c>
      <c r="F90" s="762"/>
      <c r="J90" s="850"/>
      <c r="K90" s="850"/>
      <c r="L90" s="850"/>
      <c r="M90" s="850"/>
      <c r="N90" s="850"/>
      <c r="O90" s="863"/>
      <c r="U90" s="861"/>
    </row>
    <row r="91" spans="1:26" ht="30.75" thickBot="1" x14ac:dyDescent="0.3">
      <c r="A91" s="1149" t="s">
        <v>17</v>
      </c>
      <c r="B91" s="1150">
        <f>B90/12</f>
        <v>4.833333333333333</v>
      </c>
      <c r="C91" s="1151" t="s">
        <v>25</v>
      </c>
      <c r="D91" s="1152">
        <f>D90/12</f>
        <v>12.889166666666668</v>
      </c>
      <c r="E91" s="1153" t="s">
        <v>28</v>
      </c>
      <c r="F91" s="762"/>
      <c r="U91" s="861"/>
    </row>
    <row r="92" spans="1:26" x14ac:dyDescent="0.2">
      <c r="F92" s="762"/>
      <c r="U92" s="861"/>
    </row>
    <row r="93" spans="1:26" ht="15" x14ac:dyDescent="0.25">
      <c r="U93" s="861"/>
      <c r="Y93" s="875"/>
      <c r="Z93" s="875"/>
    </row>
    <row r="94" spans="1:26" ht="15" x14ac:dyDescent="0.25">
      <c r="U94" s="861"/>
      <c r="Y94" s="875"/>
      <c r="Z94" s="875"/>
    </row>
    <row r="95" spans="1:26" ht="15" x14ac:dyDescent="0.25">
      <c r="U95" s="861"/>
      <c r="Y95" s="875"/>
      <c r="Z95" s="875"/>
    </row>
    <row r="96" spans="1:26" ht="15" x14ac:dyDescent="0.25">
      <c r="U96" s="861"/>
      <c r="Y96" s="875"/>
      <c r="Z96" s="875"/>
    </row>
    <row r="97" spans="4:26" ht="15" x14ac:dyDescent="0.25">
      <c r="I97" s="762"/>
      <c r="Y97" s="875"/>
      <c r="Z97" s="875"/>
    </row>
    <row r="98" spans="4:26" ht="15.75" x14ac:dyDescent="0.25">
      <c r="I98" s="762"/>
      <c r="U98" s="856"/>
      <c r="Y98" s="875"/>
      <c r="Z98" s="875"/>
    </row>
    <row r="99" spans="4:26" x14ac:dyDescent="0.2">
      <c r="I99" s="762"/>
    </row>
    <row r="100" spans="4:26" x14ac:dyDescent="0.2">
      <c r="I100" s="762"/>
    </row>
    <row r="105" spans="4:26" x14ac:dyDescent="0.2">
      <c r="D105" s="762"/>
      <c r="J105" s="859"/>
      <c r="K105" s="850"/>
    </row>
    <row r="106" spans="4:26" x14ac:dyDescent="0.2">
      <c r="D106" s="762"/>
      <c r="J106" s="859"/>
      <c r="K106" s="850"/>
    </row>
    <row r="107" spans="4:26" x14ac:dyDescent="0.2">
      <c r="D107" s="762"/>
      <c r="J107" s="859"/>
      <c r="K107" s="850"/>
    </row>
    <row r="108" spans="4:26" x14ac:dyDescent="0.2">
      <c r="D108" s="762"/>
      <c r="J108" s="859"/>
      <c r="K108" s="850"/>
    </row>
    <row r="109" spans="4:26" x14ac:dyDescent="0.2">
      <c r="D109" s="762"/>
      <c r="J109" s="850"/>
      <c r="K109" s="851"/>
      <c r="L109" s="842"/>
      <c r="M109" s="842"/>
      <c r="N109" s="859"/>
      <c r="O109" s="850"/>
    </row>
    <row r="110" spans="4:26" x14ac:dyDescent="0.2">
      <c r="D110" s="762"/>
      <c r="J110" s="842"/>
      <c r="K110" s="848"/>
      <c r="L110" s="842"/>
      <c r="M110" s="842"/>
      <c r="N110" s="842"/>
      <c r="O110" s="842"/>
    </row>
    <row r="111" spans="4:26" x14ac:dyDescent="0.2">
      <c r="J111" s="842"/>
      <c r="K111" s="848"/>
      <c r="L111" s="842"/>
      <c r="M111" s="842"/>
      <c r="N111" s="842"/>
      <c r="O111" s="842"/>
    </row>
    <row r="112" spans="4:26" x14ac:dyDescent="0.2">
      <c r="J112" s="842"/>
      <c r="K112" s="848"/>
      <c r="L112" s="842"/>
      <c r="M112" s="842"/>
      <c r="N112" s="842"/>
      <c r="O112" s="842"/>
    </row>
    <row r="113" spans="10:15" s="762" customFormat="1" x14ac:dyDescent="0.2">
      <c r="J113" s="842"/>
      <c r="K113" s="848"/>
      <c r="L113" s="842"/>
      <c r="M113" s="842"/>
      <c r="N113" s="842"/>
      <c r="O113" s="842"/>
    </row>
    <row r="114" spans="10:15" s="762" customFormat="1" x14ac:dyDescent="0.2">
      <c r="J114" s="842"/>
      <c r="K114" s="848"/>
      <c r="L114" s="842"/>
      <c r="M114" s="842"/>
      <c r="N114" s="842"/>
      <c r="O114" s="842"/>
    </row>
    <row r="115" spans="10:15" s="762" customFormat="1" x14ac:dyDescent="0.2">
      <c r="J115" s="842"/>
      <c r="K115" s="848"/>
      <c r="L115" s="842"/>
      <c r="M115" s="842"/>
      <c r="N115" s="842"/>
      <c r="O115" s="842"/>
    </row>
  </sheetData>
  <mergeCells count="28">
    <mergeCell ref="J62:K62"/>
    <mergeCell ref="M62:N62"/>
    <mergeCell ref="P62:Q62"/>
    <mergeCell ref="J17:K17"/>
    <mergeCell ref="S32:T32"/>
    <mergeCell ref="J47:K47"/>
    <mergeCell ref="M47:N47"/>
    <mergeCell ref="P47:Q47"/>
    <mergeCell ref="S47:T47"/>
    <mergeCell ref="J32:K32"/>
    <mergeCell ref="M32:N32"/>
    <mergeCell ref="P32:Q32"/>
    <mergeCell ref="A85:A86"/>
    <mergeCell ref="A22:A23"/>
    <mergeCell ref="A1:D1"/>
    <mergeCell ref="G1:H1"/>
    <mergeCell ref="J1:U1"/>
    <mergeCell ref="A2:A3"/>
    <mergeCell ref="B2:C2"/>
    <mergeCell ref="D2:D3"/>
    <mergeCell ref="J2:K2"/>
    <mergeCell ref="M2:N2"/>
    <mergeCell ref="P2:Q2"/>
    <mergeCell ref="S2:T2"/>
    <mergeCell ref="S62:T62"/>
    <mergeCell ref="S17:T17"/>
    <mergeCell ref="P17:Q17"/>
    <mergeCell ref="M17:N17"/>
  </mergeCells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06"/>
  <sheetViews>
    <sheetView workbookViewId="0">
      <selection sqref="A1:XFD1048576"/>
    </sheetView>
  </sheetViews>
  <sheetFormatPr defaultRowHeight="12.75" x14ac:dyDescent="0.2"/>
  <cols>
    <col min="1" max="1" width="14.28515625" style="762" bestFit="1" customWidth="1"/>
    <col min="2" max="3" width="11" style="762" bestFit="1" customWidth="1"/>
    <col min="4" max="4" width="11.7109375" style="1032" customWidth="1"/>
    <col min="5" max="5" width="10.85546875" style="762" customWidth="1"/>
    <col min="6" max="6" width="5.85546875" style="789" customWidth="1"/>
    <col min="7" max="8" width="13.28515625" style="762" customWidth="1"/>
    <col min="9" max="9" width="1.28515625" style="926" customWidth="1"/>
    <col min="10" max="10" width="9.5703125" style="762" bestFit="1" customWidth="1"/>
    <col min="11" max="11" width="9.140625" style="762"/>
    <col min="12" max="12" width="1.28515625" style="762" customWidth="1"/>
    <col min="13" max="14" width="9.140625" style="762"/>
    <col min="15" max="15" width="1.28515625" style="762" customWidth="1"/>
    <col min="16" max="17" width="9.140625" style="762"/>
    <col min="18" max="18" width="1.28515625" style="762" customWidth="1"/>
    <col min="19" max="20" width="9.140625" style="762"/>
    <col min="21" max="21" width="1.28515625" style="762" customWidth="1"/>
    <col min="22" max="23" width="9.140625" style="762"/>
    <col min="24" max="24" width="1.28515625" style="762" customWidth="1"/>
    <col min="25" max="25" width="9.140625" style="762"/>
    <col min="26" max="26" width="9.140625" style="762" customWidth="1"/>
    <col min="27" max="27" width="1.5703125" style="762" customWidth="1"/>
    <col min="28" max="16384" width="9.140625" style="762"/>
  </cols>
  <sheetData>
    <row r="1" spans="1:26" ht="16.5" thickBot="1" x14ac:dyDescent="0.3">
      <c r="A1" s="1360" t="s">
        <v>89</v>
      </c>
      <c r="B1" s="1361"/>
      <c r="C1" s="1361"/>
      <c r="D1" s="1362"/>
      <c r="E1" s="876"/>
      <c r="F1" s="805"/>
      <c r="G1" s="1363" t="s">
        <v>90</v>
      </c>
      <c r="H1" s="1364"/>
      <c r="I1" s="953"/>
      <c r="J1" s="1357" t="s">
        <v>59</v>
      </c>
      <c r="K1" s="1358"/>
      <c r="L1" s="1358"/>
      <c r="M1" s="1358"/>
      <c r="N1" s="1358"/>
      <c r="O1" s="1358"/>
      <c r="P1" s="1358"/>
      <c r="Q1" s="1358"/>
      <c r="R1" s="1358"/>
      <c r="S1" s="1358"/>
      <c r="T1" s="1358"/>
      <c r="U1" s="1359"/>
    </row>
    <row r="2" spans="1:26" ht="16.5" thickBot="1" x14ac:dyDescent="0.3">
      <c r="A2" s="1365" t="s">
        <v>20</v>
      </c>
      <c r="B2" s="1367" t="s">
        <v>21</v>
      </c>
      <c r="C2" s="1368"/>
      <c r="D2" s="1369" t="s">
        <v>22</v>
      </c>
      <c r="E2" s="876"/>
      <c r="F2" s="805"/>
      <c r="G2" s="881" t="s">
        <v>27</v>
      </c>
      <c r="H2" s="882" t="s">
        <v>28</v>
      </c>
      <c r="I2" s="953"/>
      <c r="J2" s="1347" t="s">
        <v>68</v>
      </c>
      <c r="K2" s="1344"/>
      <c r="L2" s="884"/>
      <c r="M2" s="1343" t="s">
        <v>69</v>
      </c>
      <c r="N2" s="1344"/>
      <c r="O2" s="884"/>
      <c r="P2" s="1343" t="s">
        <v>70</v>
      </c>
      <c r="Q2" s="1344"/>
      <c r="R2" s="884"/>
      <c r="S2" s="1345">
        <v>2016</v>
      </c>
      <c r="T2" s="1346"/>
      <c r="U2" s="885"/>
    </row>
    <row r="3" spans="1:26" ht="16.5" thickBot="1" x14ac:dyDescent="0.3">
      <c r="A3" s="1366"/>
      <c r="B3" s="1026" t="s">
        <v>23</v>
      </c>
      <c r="C3" s="694" t="s">
        <v>24</v>
      </c>
      <c r="D3" s="1370"/>
      <c r="E3" s="876"/>
      <c r="F3" s="805"/>
      <c r="G3" s="883" t="s">
        <v>0</v>
      </c>
      <c r="H3" s="702">
        <f>D8</f>
        <v>7.5</v>
      </c>
      <c r="I3" s="953"/>
      <c r="J3" s="886" t="s">
        <v>48</v>
      </c>
      <c r="K3" s="887" t="s">
        <v>49</v>
      </c>
      <c r="L3" s="888"/>
      <c r="M3" s="889" t="s">
        <v>48</v>
      </c>
      <c r="N3" s="887" t="s">
        <v>49</v>
      </c>
      <c r="O3" s="888"/>
      <c r="P3" s="889" t="s">
        <v>48</v>
      </c>
      <c r="Q3" s="887" t="s">
        <v>49</v>
      </c>
      <c r="R3" s="888"/>
      <c r="S3" s="889" t="s">
        <v>48</v>
      </c>
      <c r="T3" s="887" t="s">
        <v>49</v>
      </c>
      <c r="U3" s="890"/>
    </row>
    <row r="4" spans="1:26" ht="15.75" x14ac:dyDescent="0.25">
      <c r="A4" s="1034">
        <v>42374</v>
      </c>
      <c r="B4" s="1028">
        <v>0.25</v>
      </c>
      <c r="C4" s="1028">
        <v>0.33333333333333331</v>
      </c>
      <c r="D4" s="1035">
        <v>2</v>
      </c>
      <c r="E4" s="876"/>
      <c r="F4" s="805"/>
      <c r="G4" s="908" t="s">
        <v>1</v>
      </c>
      <c r="H4" s="482">
        <f>D12</f>
        <v>4</v>
      </c>
      <c r="I4" s="953"/>
      <c r="J4" s="891">
        <v>41299</v>
      </c>
      <c r="K4" s="892" t="s">
        <v>43</v>
      </c>
      <c r="L4" s="893"/>
      <c r="M4" s="894">
        <v>41646</v>
      </c>
      <c r="N4" s="892" t="s">
        <v>43</v>
      </c>
      <c r="O4" s="893"/>
      <c r="P4" s="894">
        <v>42012</v>
      </c>
      <c r="Q4" s="892" t="s">
        <v>43</v>
      </c>
      <c r="R4" s="808"/>
      <c r="S4" s="799">
        <v>42388</v>
      </c>
      <c r="T4" s="807" t="s">
        <v>43</v>
      </c>
      <c r="U4" s="809"/>
    </row>
    <row r="5" spans="1:26" ht="16.5" thickBot="1" x14ac:dyDescent="0.3">
      <c r="A5" s="1054">
        <v>42375</v>
      </c>
      <c r="B5" s="1055">
        <v>0.25</v>
      </c>
      <c r="C5" s="1055">
        <v>0.33333333333333331</v>
      </c>
      <c r="D5" s="1056">
        <v>2</v>
      </c>
      <c r="E5" s="876"/>
      <c r="F5" s="805"/>
      <c r="G5" s="908" t="s">
        <v>2</v>
      </c>
      <c r="H5" s="482">
        <f>D15</f>
        <v>2</v>
      </c>
      <c r="I5" s="953"/>
      <c r="J5" s="895">
        <v>41323</v>
      </c>
      <c r="K5" s="892" t="s">
        <v>43</v>
      </c>
      <c r="L5" s="893"/>
      <c r="M5" s="896">
        <v>41682</v>
      </c>
      <c r="N5" s="897" t="s">
        <v>50</v>
      </c>
      <c r="O5" s="808"/>
      <c r="P5" s="896">
        <v>42055</v>
      </c>
      <c r="Q5" s="897" t="s">
        <v>43</v>
      </c>
      <c r="R5" s="808"/>
      <c r="S5" s="813">
        <v>42411</v>
      </c>
      <c r="T5" s="807" t="s">
        <v>43</v>
      </c>
      <c r="U5" s="815"/>
    </row>
    <row r="6" spans="1:26" ht="16.5" thickBot="1" x14ac:dyDescent="0.3">
      <c r="A6" s="1066">
        <v>42388</v>
      </c>
      <c r="B6" s="1067">
        <v>0.25</v>
      </c>
      <c r="C6" s="1067">
        <v>0.33333333333333331</v>
      </c>
      <c r="D6" s="1068">
        <v>2</v>
      </c>
      <c r="E6" s="1033" t="s">
        <v>54</v>
      </c>
      <c r="F6" s="805"/>
      <c r="G6" s="908" t="s">
        <v>3</v>
      </c>
      <c r="H6" s="482">
        <f>D20</f>
        <v>5</v>
      </c>
      <c r="I6" s="953"/>
      <c r="J6" s="895">
        <v>41337</v>
      </c>
      <c r="K6" s="892" t="s">
        <v>43</v>
      </c>
      <c r="L6" s="893"/>
      <c r="M6" s="896">
        <v>41702</v>
      </c>
      <c r="N6" s="897" t="s">
        <v>43</v>
      </c>
      <c r="O6" s="808"/>
      <c r="P6" s="896">
        <v>42070</v>
      </c>
      <c r="Q6" s="897" t="s">
        <v>43</v>
      </c>
      <c r="R6" s="808"/>
      <c r="S6" s="813">
        <v>42432</v>
      </c>
      <c r="T6" s="807" t="s">
        <v>43</v>
      </c>
      <c r="U6" s="815"/>
    </row>
    <row r="7" spans="1:26" ht="15.75" x14ac:dyDescent="0.25">
      <c r="A7" s="1060">
        <v>42389</v>
      </c>
      <c r="B7" s="1061">
        <v>0.25</v>
      </c>
      <c r="C7" s="1061">
        <v>0.3125</v>
      </c>
      <c r="D7" s="1062">
        <v>1.5</v>
      </c>
      <c r="F7" s="805"/>
      <c r="G7" s="908" t="s">
        <v>29</v>
      </c>
      <c r="H7" s="482">
        <f>D26</f>
        <v>12</v>
      </c>
      <c r="I7" s="953"/>
      <c r="J7" s="895">
        <v>41368</v>
      </c>
      <c r="K7" s="897" t="s">
        <v>74</v>
      </c>
      <c r="L7" s="893"/>
      <c r="M7" s="896">
        <v>41746</v>
      </c>
      <c r="N7" s="897" t="s">
        <v>43</v>
      </c>
      <c r="O7" s="808"/>
      <c r="P7" s="896">
        <v>42104</v>
      </c>
      <c r="Q7" s="897" t="s">
        <v>39</v>
      </c>
      <c r="R7" s="808"/>
      <c r="S7" s="813">
        <v>42466</v>
      </c>
      <c r="T7" s="807" t="s">
        <v>43</v>
      </c>
      <c r="U7" s="815"/>
    </row>
    <row r="8" spans="1:26" ht="16.5" thickBot="1" x14ac:dyDescent="0.3">
      <c r="A8" s="499" t="s">
        <v>0</v>
      </c>
      <c r="B8" s="500">
        <f>COUNT(A4:A7)</f>
        <v>4</v>
      </c>
      <c r="C8" s="501" t="s">
        <v>25</v>
      </c>
      <c r="D8" s="502">
        <v>7.5</v>
      </c>
      <c r="E8" s="876"/>
      <c r="F8" s="805"/>
      <c r="G8" s="908" t="s">
        <v>5</v>
      </c>
      <c r="H8" s="482">
        <f>D33</f>
        <v>15</v>
      </c>
      <c r="I8" s="953"/>
      <c r="J8" s="895">
        <v>41424</v>
      </c>
      <c r="K8" s="897" t="s">
        <v>40</v>
      </c>
      <c r="L8" s="893"/>
      <c r="M8" s="896">
        <v>41787</v>
      </c>
      <c r="N8" s="897" t="s">
        <v>39</v>
      </c>
      <c r="O8" s="808"/>
      <c r="P8" s="896">
        <v>42142</v>
      </c>
      <c r="Q8" s="897" t="s">
        <v>40</v>
      </c>
      <c r="R8" s="808"/>
      <c r="S8" s="800">
        <v>42516</v>
      </c>
      <c r="T8" s="814" t="s">
        <v>40</v>
      </c>
      <c r="U8" s="809"/>
    </row>
    <row r="9" spans="1:26" ht="16.5" thickBot="1" x14ac:dyDescent="0.3">
      <c r="A9" s="503"/>
      <c r="B9" s="504"/>
      <c r="C9" s="504"/>
      <c r="D9" s="505"/>
      <c r="E9" s="876"/>
      <c r="F9" s="805"/>
      <c r="G9" s="908" t="s">
        <v>6</v>
      </c>
      <c r="H9" s="482">
        <f>D43</f>
        <v>30.75</v>
      </c>
      <c r="I9" s="953"/>
      <c r="J9" s="895">
        <v>41438</v>
      </c>
      <c r="K9" s="897" t="s">
        <v>42</v>
      </c>
      <c r="L9" s="893"/>
      <c r="M9" s="898">
        <v>41809</v>
      </c>
      <c r="N9" s="899" t="s">
        <v>42</v>
      </c>
      <c r="O9" s="808"/>
      <c r="P9" s="896">
        <v>42171</v>
      </c>
      <c r="Q9" s="897" t="s">
        <v>42</v>
      </c>
      <c r="R9" s="808"/>
      <c r="S9" s="800">
        <v>42543</v>
      </c>
      <c r="T9" s="897" t="s">
        <v>39</v>
      </c>
      <c r="U9" s="809"/>
    </row>
    <row r="10" spans="1:26" ht="16.5" thickBot="1" x14ac:dyDescent="0.3">
      <c r="A10" s="1069">
        <v>42411</v>
      </c>
      <c r="B10" s="1070">
        <v>0.25</v>
      </c>
      <c r="C10" s="1070">
        <v>0.33333333333333331</v>
      </c>
      <c r="D10" s="1068">
        <v>2</v>
      </c>
      <c r="E10" s="1033" t="s">
        <v>54</v>
      </c>
      <c r="F10" s="805"/>
      <c r="G10" s="908" t="s">
        <v>7</v>
      </c>
      <c r="H10" s="482">
        <f>D54</f>
        <v>27.166799999999999</v>
      </c>
      <c r="I10" s="953"/>
      <c r="J10" s="895">
        <v>41471</v>
      </c>
      <c r="K10" s="897" t="s">
        <v>39</v>
      </c>
      <c r="L10" s="893"/>
      <c r="M10" s="896">
        <v>41822</v>
      </c>
      <c r="N10" s="897" t="s">
        <v>39</v>
      </c>
      <c r="O10" s="808"/>
      <c r="P10" s="896">
        <v>42206</v>
      </c>
      <c r="Q10" s="897" t="s">
        <v>51</v>
      </c>
      <c r="R10" s="808"/>
      <c r="S10" s="800">
        <v>42577</v>
      </c>
      <c r="T10" s="897" t="s">
        <v>39</v>
      </c>
      <c r="U10" s="809"/>
    </row>
    <row r="11" spans="1:26" ht="15.75" x14ac:dyDescent="0.25">
      <c r="A11" s="1037">
        <v>42414</v>
      </c>
      <c r="B11" s="1063">
        <v>0.29166666666666669</v>
      </c>
      <c r="C11" s="1063">
        <v>0.375</v>
      </c>
      <c r="D11" s="1064">
        <v>2</v>
      </c>
      <c r="E11" s="961"/>
      <c r="F11" s="805"/>
      <c r="G11" s="908" t="s">
        <v>8</v>
      </c>
      <c r="H11" s="806">
        <f>D60</f>
        <v>14.25</v>
      </c>
      <c r="I11" s="953"/>
      <c r="J11" s="895">
        <v>41498</v>
      </c>
      <c r="K11" s="897" t="s">
        <v>42</v>
      </c>
      <c r="L11" s="893"/>
      <c r="M11" s="896">
        <v>41873</v>
      </c>
      <c r="N11" s="899" t="s">
        <v>42</v>
      </c>
      <c r="O11" s="808"/>
      <c r="P11" s="896">
        <v>42221</v>
      </c>
      <c r="Q11" s="897" t="s">
        <v>42</v>
      </c>
      <c r="R11" s="808"/>
      <c r="S11" s="800">
        <v>42597</v>
      </c>
      <c r="T11" s="897" t="s">
        <v>39</v>
      </c>
      <c r="U11" s="809"/>
    </row>
    <row r="12" spans="1:26" ht="16.5" thickBot="1" x14ac:dyDescent="0.3">
      <c r="A12" s="510" t="s">
        <v>1</v>
      </c>
      <c r="B12" s="511">
        <f>COUNT(A10:A11)</f>
        <v>2</v>
      </c>
      <c r="C12" s="512" t="s">
        <v>25</v>
      </c>
      <c r="D12" s="513">
        <f>SUM(D10:D11)</f>
        <v>4</v>
      </c>
      <c r="E12" s="969"/>
      <c r="F12" s="805"/>
      <c r="G12" s="908" t="s">
        <v>9</v>
      </c>
      <c r="H12" s="806">
        <f>D70</f>
        <v>15</v>
      </c>
      <c r="I12" s="953"/>
      <c r="J12" s="895">
        <v>41527</v>
      </c>
      <c r="K12" s="897" t="s">
        <v>39</v>
      </c>
      <c r="L12" s="893"/>
      <c r="M12" s="896">
        <v>41884</v>
      </c>
      <c r="N12" s="897" t="s">
        <v>51</v>
      </c>
      <c r="O12" s="808"/>
      <c r="P12" s="800">
        <v>42249</v>
      </c>
      <c r="Q12" s="897" t="s">
        <v>39</v>
      </c>
      <c r="R12" s="808"/>
      <c r="S12" s="800">
        <v>42621</v>
      </c>
      <c r="T12" s="897" t="s">
        <v>39</v>
      </c>
      <c r="U12" s="809"/>
    </row>
    <row r="13" spans="1:26" ht="16.5" thickBot="1" x14ac:dyDescent="0.3">
      <c r="A13" s="503"/>
      <c r="B13" s="504"/>
      <c r="C13" s="504"/>
      <c r="D13" s="505"/>
      <c r="E13" s="969"/>
      <c r="F13" s="805"/>
      <c r="G13" s="908" t="s">
        <v>10</v>
      </c>
      <c r="H13" s="806">
        <f>D78</f>
        <v>10</v>
      </c>
      <c r="I13" s="953"/>
      <c r="J13" s="895">
        <v>41551</v>
      </c>
      <c r="K13" s="897" t="s">
        <v>39</v>
      </c>
      <c r="L13" s="893"/>
      <c r="M13" s="896">
        <v>41920</v>
      </c>
      <c r="N13" s="897" t="s">
        <v>40</v>
      </c>
      <c r="O13" s="808"/>
      <c r="P13" s="800">
        <v>42296</v>
      </c>
      <c r="Q13" s="897" t="s">
        <v>43</v>
      </c>
      <c r="R13" s="808"/>
      <c r="S13" s="800">
        <v>42662</v>
      </c>
      <c r="T13" s="897" t="s">
        <v>39</v>
      </c>
      <c r="U13" s="809"/>
    </row>
    <row r="14" spans="1:26" ht="16.5" thickBot="1" x14ac:dyDescent="0.3">
      <c r="A14" s="1071">
        <v>42432</v>
      </c>
      <c r="B14" s="1070">
        <v>0.25</v>
      </c>
      <c r="C14" s="1070">
        <v>0.33333333333333331</v>
      </c>
      <c r="D14" s="1068">
        <v>2</v>
      </c>
      <c r="E14" s="1022" t="s">
        <v>54</v>
      </c>
      <c r="G14" s="908" t="s">
        <v>11</v>
      </c>
      <c r="H14" s="806">
        <f>D84</f>
        <v>7.5</v>
      </c>
      <c r="I14" s="953"/>
      <c r="J14" s="895">
        <v>41603</v>
      </c>
      <c r="K14" s="892" t="s">
        <v>43</v>
      </c>
      <c r="L14" s="893"/>
      <c r="M14" s="896">
        <v>41962</v>
      </c>
      <c r="N14" s="897" t="s">
        <v>43</v>
      </c>
      <c r="O14" s="808"/>
      <c r="P14" s="800">
        <v>42332</v>
      </c>
      <c r="Q14" s="897" t="s">
        <v>43</v>
      </c>
      <c r="R14" s="808"/>
      <c r="S14" s="800">
        <v>42697</v>
      </c>
      <c r="T14" s="897" t="s">
        <v>39</v>
      </c>
      <c r="U14" s="809"/>
    </row>
    <row r="15" spans="1:26" ht="16.5" thickBot="1" x14ac:dyDescent="0.3">
      <c r="A15" s="510" t="s">
        <v>2</v>
      </c>
      <c r="B15" s="511">
        <f>COUNT(A14:A14)</f>
        <v>1</v>
      </c>
      <c r="C15" s="596" t="s">
        <v>25</v>
      </c>
      <c r="D15" s="513">
        <f>SUM(D14:D14)</f>
        <v>2</v>
      </c>
      <c r="E15" s="975"/>
      <c r="F15" s="805"/>
      <c r="G15" s="909" t="s">
        <v>30</v>
      </c>
      <c r="H15" s="822">
        <f>SUM(H3:H14)</f>
        <v>150.16679999999999</v>
      </c>
      <c r="I15" s="953"/>
      <c r="J15" s="900">
        <v>41633</v>
      </c>
      <c r="K15" s="901" t="s">
        <v>43</v>
      </c>
      <c r="L15" s="902"/>
      <c r="M15" s="903">
        <v>41985</v>
      </c>
      <c r="N15" s="904" t="s">
        <v>43</v>
      </c>
      <c r="O15" s="823"/>
      <c r="P15" s="802">
        <v>42358</v>
      </c>
      <c r="Q15" s="897" t="s">
        <v>43</v>
      </c>
      <c r="R15" s="823"/>
      <c r="S15" s="802">
        <v>42720</v>
      </c>
      <c r="T15" s="807" t="s">
        <v>43</v>
      </c>
      <c r="U15" s="825"/>
    </row>
    <row r="16" spans="1:26" ht="16.5" thickBot="1" x14ac:dyDescent="0.3">
      <c r="A16" s="503"/>
      <c r="B16" s="504"/>
      <c r="C16" s="518"/>
      <c r="D16" s="505"/>
      <c r="E16" s="961"/>
      <c r="G16" s="956"/>
      <c r="H16" s="818"/>
      <c r="I16" s="953"/>
      <c r="J16" s="905"/>
      <c r="K16" s="906"/>
      <c r="L16" s="907"/>
      <c r="M16" s="906"/>
      <c r="N16" s="906"/>
      <c r="O16" s="907"/>
      <c r="P16" s="906"/>
      <c r="Q16" s="906"/>
      <c r="R16" s="907"/>
      <c r="S16" s="906"/>
      <c r="T16" s="906"/>
      <c r="U16" s="907"/>
      <c r="V16" s="826"/>
      <c r="W16" s="827"/>
      <c r="X16" s="827"/>
      <c r="Y16" s="826"/>
      <c r="Z16" s="828"/>
    </row>
    <row r="17" spans="1:34" ht="15.75" customHeight="1" thickBot="1" x14ac:dyDescent="0.3">
      <c r="A17" s="1066">
        <v>42466</v>
      </c>
      <c r="B17" s="1067">
        <v>0.25</v>
      </c>
      <c r="C17" s="1067">
        <v>0.33333333333333331</v>
      </c>
      <c r="D17" s="1068">
        <v>2</v>
      </c>
      <c r="E17" s="1033" t="s">
        <v>54</v>
      </c>
      <c r="G17" s="758"/>
      <c r="H17" s="758"/>
      <c r="I17" s="953"/>
      <c r="J17" s="1347" t="s">
        <v>58</v>
      </c>
      <c r="K17" s="1344"/>
      <c r="L17" s="884"/>
      <c r="M17" s="1345">
        <v>2010</v>
      </c>
      <c r="N17" s="1346"/>
      <c r="O17" s="910"/>
      <c r="P17" s="1345">
        <v>2011</v>
      </c>
      <c r="Q17" s="1346"/>
      <c r="R17" s="910"/>
      <c r="S17" s="1345">
        <v>2012</v>
      </c>
      <c r="T17" s="1348"/>
      <c r="U17" s="911"/>
    </row>
    <row r="18" spans="1:34" ht="15.75" customHeight="1" thickBot="1" x14ac:dyDescent="0.3">
      <c r="A18" s="1079">
        <v>42487</v>
      </c>
      <c r="B18" s="1080">
        <v>0.66666666666666663</v>
      </c>
      <c r="C18" s="1080">
        <v>0.75</v>
      </c>
      <c r="D18" s="1064">
        <v>2</v>
      </c>
      <c r="E18" s="805"/>
      <c r="F18" s="805"/>
      <c r="G18" s="829"/>
      <c r="H18" s="829"/>
      <c r="I18" s="953"/>
      <c r="J18" s="886" t="s">
        <v>48</v>
      </c>
      <c r="K18" s="887" t="s">
        <v>49</v>
      </c>
      <c r="L18" s="888"/>
      <c r="M18" s="889" t="s">
        <v>48</v>
      </c>
      <c r="N18" s="887" t="s">
        <v>49</v>
      </c>
      <c r="O18" s="888"/>
      <c r="P18" s="889" t="s">
        <v>48</v>
      </c>
      <c r="Q18" s="887" t="s">
        <v>49</v>
      </c>
      <c r="R18" s="888"/>
      <c r="S18" s="889" t="s">
        <v>48</v>
      </c>
      <c r="T18" s="912" t="s">
        <v>49</v>
      </c>
      <c r="U18" s="913"/>
    </row>
    <row r="19" spans="1:34" ht="15.75" customHeight="1" x14ac:dyDescent="0.25">
      <c r="A19" s="1081">
        <v>42488</v>
      </c>
      <c r="B19" s="1082">
        <v>0.67708333333333337</v>
      </c>
      <c r="C19" s="1082">
        <v>0.71875</v>
      </c>
      <c r="D19" s="1036">
        <v>1</v>
      </c>
      <c r="E19" s="789"/>
      <c r="G19" s="829"/>
      <c r="H19" s="829"/>
      <c r="I19" s="953"/>
      <c r="J19" s="891">
        <v>39829</v>
      </c>
      <c r="K19" s="892" t="s">
        <v>43</v>
      </c>
      <c r="L19" s="893"/>
      <c r="M19" s="894">
        <v>40189</v>
      </c>
      <c r="N19" s="892" t="s">
        <v>43</v>
      </c>
      <c r="O19" s="893"/>
      <c r="P19" s="894">
        <v>40557</v>
      </c>
      <c r="Q19" s="892" t="s">
        <v>43</v>
      </c>
      <c r="R19" s="893"/>
      <c r="S19" s="894">
        <v>40912</v>
      </c>
      <c r="T19" s="914" t="s">
        <v>43</v>
      </c>
      <c r="U19" s="915"/>
    </row>
    <row r="20" spans="1:34" ht="15.75" customHeight="1" thickBot="1" x14ac:dyDescent="0.3">
      <c r="A20" s="499" t="s">
        <v>3</v>
      </c>
      <c r="B20" s="500">
        <f>COUNT(A17:A19)</f>
        <v>3</v>
      </c>
      <c r="C20" s="517" t="s">
        <v>25</v>
      </c>
      <c r="D20" s="502">
        <f>SUM(D17:D19)</f>
        <v>5</v>
      </c>
      <c r="E20" s="975"/>
      <c r="F20" s="830"/>
      <c r="G20" s="829"/>
      <c r="H20" s="829"/>
      <c r="I20" s="953"/>
      <c r="J20" s="895">
        <v>39849</v>
      </c>
      <c r="K20" s="897" t="s">
        <v>43</v>
      </c>
      <c r="L20" s="893"/>
      <c r="M20" s="916">
        <v>40210</v>
      </c>
      <c r="N20" s="917" t="s">
        <v>43</v>
      </c>
      <c r="O20" s="918"/>
      <c r="P20" s="916">
        <v>40585</v>
      </c>
      <c r="Q20" s="897" t="s">
        <v>43</v>
      </c>
      <c r="R20" s="918"/>
      <c r="S20" s="916">
        <v>40952</v>
      </c>
      <c r="T20" s="919" t="s">
        <v>43</v>
      </c>
      <c r="U20" s="920"/>
    </row>
    <row r="21" spans="1:34" ht="15.75" customHeight="1" thickBot="1" x14ac:dyDescent="0.3">
      <c r="A21" s="1051"/>
      <c r="B21" s="1052"/>
      <c r="C21" s="691"/>
      <c r="D21" s="505"/>
      <c r="E21" s="976"/>
      <c r="F21" s="830"/>
      <c r="G21" s="758"/>
      <c r="H21" s="829"/>
      <c r="I21" s="953"/>
      <c r="J21" s="895">
        <v>39876</v>
      </c>
      <c r="K21" s="897" t="s">
        <v>38</v>
      </c>
      <c r="L21" s="893"/>
      <c r="M21" s="916">
        <v>40239</v>
      </c>
      <c r="N21" s="917" t="s">
        <v>53</v>
      </c>
      <c r="O21" s="918"/>
      <c r="P21" s="916">
        <v>40631</v>
      </c>
      <c r="Q21" s="897" t="s">
        <v>43</v>
      </c>
      <c r="R21" s="918"/>
      <c r="S21" s="916">
        <v>40974</v>
      </c>
      <c r="T21" s="919" t="s">
        <v>43</v>
      </c>
      <c r="U21" s="920"/>
    </row>
    <row r="22" spans="1:34" ht="15.75" customHeight="1" thickBot="1" x14ac:dyDescent="0.3">
      <c r="A22" s="977">
        <v>42515</v>
      </c>
      <c r="B22" s="978">
        <v>0.625</v>
      </c>
      <c r="C22" s="978">
        <v>0.77083333333333337</v>
      </c>
      <c r="D22" s="1057">
        <v>3.5</v>
      </c>
      <c r="E22" s="976"/>
      <c r="F22" s="830"/>
      <c r="G22" s="758"/>
      <c r="H22" s="829"/>
      <c r="I22" s="953"/>
      <c r="J22" s="895">
        <v>39930</v>
      </c>
      <c r="K22" s="897" t="s">
        <v>39</v>
      </c>
      <c r="L22" s="893"/>
      <c r="M22" s="916">
        <v>40274</v>
      </c>
      <c r="N22" s="917" t="s">
        <v>39</v>
      </c>
      <c r="O22" s="918"/>
      <c r="P22" s="916">
        <v>40660</v>
      </c>
      <c r="Q22" s="917" t="s">
        <v>39</v>
      </c>
      <c r="R22" s="918"/>
      <c r="S22" s="916">
        <v>41016</v>
      </c>
      <c r="T22" s="921" t="s">
        <v>39</v>
      </c>
      <c r="U22" s="922"/>
    </row>
    <row r="23" spans="1:34" ht="15.75" customHeight="1" thickBot="1" x14ac:dyDescent="0.3">
      <c r="A23" s="1072">
        <v>42516</v>
      </c>
      <c r="B23" s="1073">
        <v>0.58333333333333337</v>
      </c>
      <c r="C23" s="1073">
        <v>0.78125</v>
      </c>
      <c r="D23" s="1068">
        <v>4.75</v>
      </c>
      <c r="E23" s="1033" t="s">
        <v>82</v>
      </c>
      <c r="F23" s="830"/>
      <c r="G23" s="758"/>
      <c r="H23" s="758"/>
      <c r="I23" s="953"/>
      <c r="J23" s="895">
        <v>39962</v>
      </c>
      <c r="K23" s="897" t="s">
        <v>39</v>
      </c>
      <c r="L23" s="893"/>
      <c r="M23" s="896">
        <v>40325</v>
      </c>
      <c r="N23" s="917" t="s">
        <v>39</v>
      </c>
      <c r="O23" s="893"/>
      <c r="P23" s="896">
        <v>40694</v>
      </c>
      <c r="Q23" s="917" t="s">
        <v>39</v>
      </c>
      <c r="R23" s="893"/>
      <c r="S23" s="896">
        <v>41032</v>
      </c>
      <c r="T23" s="921" t="s">
        <v>39</v>
      </c>
      <c r="U23" s="922"/>
    </row>
    <row r="24" spans="1:34" ht="15.75" customHeight="1" x14ac:dyDescent="0.25">
      <c r="A24" s="1083">
        <v>42517</v>
      </c>
      <c r="B24" s="997">
        <v>0.625</v>
      </c>
      <c r="C24" s="997">
        <v>0.75</v>
      </c>
      <c r="D24" s="1062">
        <v>3</v>
      </c>
      <c r="E24" s="830"/>
      <c r="F24" s="830"/>
      <c r="G24" s="758"/>
      <c r="H24" s="758"/>
      <c r="I24" s="953"/>
      <c r="J24" s="895">
        <v>39993</v>
      </c>
      <c r="K24" s="897" t="s">
        <v>39</v>
      </c>
      <c r="L24" s="893"/>
      <c r="M24" s="896">
        <v>40352</v>
      </c>
      <c r="N24" s="897" t="s">
        <v>42</v>
      </c>
      <c r="O24" s="893"/>
      <c r="P24" s="896">
        <v>40722</v>
      </c>
      <c r="Q24" s="897" t="s">
        <v>51</v>
      </c>
      <c r="R24" s="893"/>
      <c r="S24" s="896">
        <v>41089</v>
      </c>
      <c r="T24" s="919" t="s">
        <v>40</v>
      </c>
      <c r="U24" s="920"/>
    </row>
    <row r="25" spans="1:34" ht="15.75" customHeight="1" x14ac:dyDescent="0.25">
      <c r="A25" s="980">
        <v>42521</v>
      </c>
      <c r="B25" s="981">
        <v>0.66666666666666663</v>
      </c>
      <c r="C25" s="981">
        <v>0.19791666666666666</v>
      </c>
      <c r="D25" s="1062">
        <v>0.75</v>
      </c>
      <c r="E25" s="976"/>
      <c r="G25" s="758"/>
      <c r="H25" s="758"/>
      <c r="I25" s="953"/>
      <c r="J25" s="895">
        <v>40022</v>
      </c>
      <c r="K25" s="897" t="s">
        <v>42</v>
      </c>
      <c r="L25" s="893"/>
      <c r="M25" s="896">
        <v>40381</v>
      </c>
      <c r="N25" s="917" t="s">
        <v>39</v>
      </c>
      <c r="O25" s="893"/>
      <c r="P25" s="896">
        <v>40746</v>
      </c>
      <c r="Q25" s="897" t="s">
        <v>51</v>
      </c>
      <c r="R25" s="893"/>
      <c r="S25" s="896">
        <v>41116</v>
      </c>
      <c r="T25" s="921" t="s">
        <v>39</v>
      </c>
      <c r="U25" s="922"/>
    </row>
    <row r="26" spans="1:34" ht="15.75" customHeight="1" thickBot="1" x14ac:dyDescent="0.3">
      <c r="A26" s="499" t="s">
        <v>4</v>
      </c>
      <c r="B26" s="500">
        <f>COUNT(A22:A25)</f>
        <v>4</v>
      </c>
      <c r="C26" s="517" t="s">
        <v>25</v>
      </c>
      <c r="D26" s="502">
        <f>SUM(D22:D25)</f>
        <v>12</v>
      </c>
      <c r="E26" s="976"/>
      <c r="G26" s="832"/>
      <c r="H26" s="758"/>
      <c r="I26" s="953"/>
      <c r="J26" s="895">
        <v>40035</v>
      </c>
      <c r="K26" s="897" t="s">
        <v>42</v>
      </c>
      <c r="L26" s="893"/>
      <c r="M26" s="896">
        <v>40401</v>
      </c>
      <c r="N26" s="917" t="s">
        <v>39</v>
      </c>
      <c r="O26" s="893"/>
      <c r="P26" s="896">
        <v>40759</v>
      </c>
      <c r="Q26" s="897" t="s">
        <v>42</v>
      </c>
      <c r="R26" s="893"/>
      <c r="S26" s="896">
        <v>41127</v>
      </c>
      <c r="T26" s="919" t="s">
        <v>42</v>
      </c>
      <c r="U26" s="920"/>
    </row>
    <row r="27" spans="1:34" ht="15.75" customHeight="1" thickBot="1" x14ac:dyDescent="0.3">
      <c r="A27" s="1051"/>
      <c r="B27" s="1052"/>
      <c r="C27" s="691"/>
      <c r="D27" s="505"/>
      <c r="E27" s="987"/>
      <c r="G27" s="832"/>
      <c r="H27" s="833"/>
      <c r="I27" s="953"/>
      <c r="J27" s="895">
        <v>40080</v>
      </c>
      <c r="K27" s="897" t="s">
        <v>39</v>
      </c>
      <c r="L27" s="893"/>
      <c r="M27" s="896">
        <v>40422</v>
      </c>
      <c r="N27" s="917" t="s">
        <v>39</v>
      </c>
      <c r="O27" s="893"/>
      <c r="P27" s="896">
        <v>40800</v>
      </c>
      <c r="Q27" s="897" t="s">
        <v>39</v>
      </c>
      <c r="R27" s="893"/>
      <c r="S27" s="896">
        <v>41153</v>
      </c>
      <c r="T27" s="919" t="s">
        <v>42</v>
      </c>
      <c r="U27" s="920"/>
    </row>
    <row r="28" spans="1:34" ht="15.75" customHeight="1" x14ac:dyDescent="0.25">
      <c r="A28" s="988">
        <v>42533</v>
      </c>
      <c r="B28" s="989">
        <v>0.66666666666666663</v>
      </c>
      <c r="C28" s="989">
        <v>0.75</v>
      </c>
      <c r="D28" s="1053">
        <v>2</v>
      </c>
      <c r="E28" s="987"/>
      <c r="G28" s="838"/>
      <c r="H28" s="833"/>
      <c r="I28" s="953"/>
      <c r="J28" s="895">
        <v>40093</v>
      </c>
      <c r="K28" s="897" t="s">
        <v>39</v>
      </c>
      <c r="L28" s="893"/>
      <c r="M28" s="896">
        <v>40478</v>
      </c>
      <c r="N28" s="897" t="s">
        <v>53</v>
      </c>
      <c r="O28" s="893"/>
      <c r="P28" s="896">
        <v>40847</v>
      </c>
      <c r="Q28" s="897" t="s">
        <v>55</v>
      </c>
      <c r="R28" s="893"/>
      <c r="S28" s="896">
        <v>41185</v>
      </c>
      <c r="T28" s="919" t="s">
        <v>42</v>
      </c>
      <c r="U28" s="920"/>
    </row>
    <row r="29" spans="1:34" ht="15.75" customHeight="1" x14ac:dyDescent="0.25">
      <c r="A29" s="990">
        <v>42535</v>
      </c>
      <c r="B29" s="967">
        <v>0.66666666666666663</v>
      </c>
      <c r="C29" s="967">
        <v>0.75</v>
      </c>
      <c r="D29" s="1036">
        <v>2</v>
      </c>
      <c r="E29" s="987"/>
      <c r="G29" s="838"/>
      <c r="H29" s="837" t="s">
        <v>41</v>
      </c>
      <c r="I29" s="953"/>
      <c r="J29" s="895">
        <v>40129</v>
      </c>
      <c r="K29" s="897" t="s">
        <v>53</v>
      </c>
      <c r="L29" s="893"/>
      <c r="M29" s="896">
        <v>40490</v>
      </c>
      <c r="N29" s="897" t="s">
        <v>53</v>
      </c>
      <c r="O29" s="893"/>
      <c r="P29" s="896">
        <v>40865</v>
      </c>
      <c r="Q29" s="897" t="s">
        <v>43</v>
      </c>
      <c r="R29" s="893"/>
      <c r="S29" s="896">
        <v>41242</v>
      </c>
      <c r="T29" s="919" t="s">
        <v>43</v>
      </c>
      <c r="U29" s="920"/>
    </row>
    <row r="30" spans="1:34" ht="15.75" customHeight="1" thickBot="1" x14ac:dyDescent="0.3">
      <c r="A30" s="1058">
        <v>42537</v>
      </c>
      <c r="B30" s="995">
        <v>0.625</v>
      </c>
      <c r="C30" s="995">
        <v>0.79166666666666663</v>
      </c>
      <c r="D30" s="1059">
        <v>4</v>
      </c>
      <c r="E30" s="987"/>
      <c r="G30" s="838"/>
      <c r="H30" s="837"/>
      <c r="I30" s="954"/>
      <c r="J30" s="900">
        <v>40168</v>
      </c>
      <c r="K30" s="901" t="s">
        <v>43</v>
      </c>
      <c r="L30" s="902"/>
      <c r="M30" s="903">
        <v>40892</v>
      </c>
      <c r="N30" s="904" t="s">
        <v>43</v>
      </c>
      <c r="O30" s="923"/>
      <c r="P30" s="903">
        <v>40896</v>
      </c>
      <c r="Q30" s="901" t="s">
        <v>43</v>
      </c>
      <c r="R30" s="923"/>
      <c r="S30" s="903">
        <v>41274</v>
      </c>
      <c r="T30" s="924" t="s">
        <v>43</v>
      </c>
      <c r="U30" s="925"/>
    </row>
    <row r="31" spans="1:34" ht="15.75" customHeight="1" thickBot="1" x14ac:dyDescent="0.3">
      <c r="A31" s="1071">
        <v>42543</v>
      </c>
      <c r="B31" s="1073">
        <v>0.625</v>
      </c>
      <c r="C31" s="1073">
        <v>0.75</v>
      </c>
      <c r="D31" s="1068">
        <v>3</v>
      </c>
      <c r="E31" s="1022" t="s">
        <v>52</v>
      </c>
      <c r="G31" s="838"/>
      <c r="H31" s="837"/>
      <c r="I31" s="953"/>
      <c r="J31" s="926"/>
      <c r="K31" s="926"/>
      <c r="L31" s="926"/>
      <c r="M31" s="926"/>
      <c r="N31" s="926"/>
      <c r="O31" s="926"/>
      <c r="P31" s="926"/>
      <c r="Q31" s="926"/>
      <c r="R31" s="926"/>
      <c r="S31" s="926"/>
      <c r="T31" s="926"/>
      <c r="U31" s="926"/>
    </row>
    <row r="32" spans="1:34" ht="15.75" customHeight="1" x14ac:dyDescent="0.25">
      <c r="A32" s="1065">
        <v>42544</v>
      </c>
      <c r="B32" s="967">
        <v>0.58333333333333337</v>
      </c>
      <c r="C32" s="967">
        <v>0.75</v>
      </c>
      <c r="D32" s="1064">
        <v>4</v>
      </c>
      <c r="E32" s="987"/>
      <c r="G32" s="838"/>
      <c r="H32" s="839"/>
      <c r="I32" s="953"/>
      <c r="J32" s="1349">
        <v>2005</v>
      </c>
      <c r="K32" s="1346"/>
      <c r="L32" s="910"/>
      <c r="M32" s="1345">
        <v>2006</v>
      </c>
      <c r="N32" s="1378"/>
      <c r="O32" s="927"/>
      <c r="P32" s="1347" t="s">
        <v>56</v>
      </c>
      <c r="Q32" s="1344"/>
      <c r="R32" s="884"/>
      <c r="S32" s="1343" t="s">
        <v>57</v>
      </c>
      <c r="T32" s="1344"/>
      <c r="U32" s="911"/>
      <c r="AE32" s="834"/>
      <c r="AF32" s="835"/>
      <c r="AG32" s="835"/>
      <c r="AH32" s="836"/>
    </row>
    <row r="33" spans="1:34" ht="15.75" customHeight="1" thickBot="1" x14ac:dyDescent="0.3">
      <c r="A33" s="499" t="s">
        <v>5</v>
      </c>
      <c r="B33" s="500">
        <f>COUNT(A28:A32)</f>
        <v>5</v>
      </c>
      <c r="C33" s="517" t="s">
        <v>25</v>
      </c>
      <c r="D33" s="502">
        <f>SUM(D28:D32)</f>
        <v>15</v>
      </c>
      <c r="E33" s="975"/>
      <c r="F33" s="840"/>
      <c r="G33" s="840"/>
      <c r="I33" s="953"/>
      <c r="J33" s="886" t="s">
        <v>48</v>
      </c>
      <c r="K33" s="887" t="s">
        <v>49</v>
      </c>
      <c r="L33" s="888"/>
      <c r="M33" s="889" t="s">
        <v>48</v>
      </c>
      <c r="N33" s="928" t="s">
        <v>49</v>
      </c>
      <c r="O33" s="929"/>
      <c r="P33" s="886" t="s">
        <v>48</v>
      </c>
      <c r="Q33" s="887" t="s">
        <v>49</v>
      </c>
      <c r="R33" s="888"/>
      <c r="S33" s="889" t="s">
        <v>48</v>
      </c>
      <c r="T33" s="887" t="s">
        <v>49</v>
      </c>
      <c r="U33" s="890"/>
      <c r="AE33" s="834"/>
      <c r="AF33" s="835"/>
      <c r="AG33" s="835"/>
      <c r="AH33" s="836"/>
    </row>
    <row r="34" spans="1:34" ht="15.75" customHeight="1" x14ac:dyDescent="0.25">
      <c r="A34" s="1038"/>
      <c r="B34" s="1039"/>
      <c r="C34" s="1040"/>
      <c r="D34" s="1046"/>
      <c r="E34" s="975"/>
      <c r="F34" s="840"/>
      <c r="G34" s="840"/>
      <c r="I34" s="953"/>
      <c r="J34" s="891">
        <v>38376</v>
      </c>
      <c r="K34" s="892" t="s">
        <v>43</v>
      </c>
      <c r="L34" s="893"/>
      <c r="M34" s="894">
        <v>38744</v>
      </c>
      <c r="N34" s="930" t="s">
        <v>43</v>
      </c>
      <c r="O34" s="929"/>
      <c r="P34" s="891">
        <v>39111</v>
      </c>
      <c r="Q34" s="892" t="s">
        <v>43</v>
      </c>
      <c r="R34" s="893"/>
      <c r="S34" s="894">
        <v>39451</v>
      </c>
      <c r="T34" s="892" t="s">
        <v>43</v>
      </c>
      <c r="U34" s="931"/>
      <c r="AE34" s="834"/>
      <c r="AF34" s="835"/>
      <c r="AG34" s="835"/>
      <c r="AH34" s="836"/>
    </row>
    <row r="35" spans="1:34" ht="15.75" customHeight="1" x14ac:dyDescent="0.25">
      <c r="A35" s="1041">
        <v>42556</v>
      </c>
      <c r="B35" s="986">
        <v>0.54166666666666663</v>
      </c>
      <c r="C35" s="986">
        <v>0.72916666666666663</v>
      </c>
      <c r="D35" s="1042">
        <v>4.5</v>
      </c>
      <c r="E35" s="975"/>
      <c r="G35" s="840"/>
      <c r="I35" s="953"/>
      <c r="J35" s="932">
        <v>38019</v>
      </c>
      <c r="K35" s="917" t="s">
        <v>43</v>
      </c>
      <c r="L35" s="918"/>
      <c r="M35" s="916">
        <v>38758</v>
      </c>
      <c r="N35" s="933" t="s">
        <v>43</v>
      </c>
      <c r="O35" s="929"/>
      <c r="P35" s="895">
        <v>39119</v>
      </c>
      <c r="Q35" s="897" t="s">
        <v>43</v>
      </c>
      <c r="R35" s="893"/>
      <c r="S35" s="896">
        <v>39506</v>
      </c>
      <c r="T35" s="897" t="s">
        <v>43</v>
      </c>
      <c r="U35" s="931"/>
      <c r="AE35" s="834"/>
      <c r="AF35" s="835"/>
      <c r="AG35" s="835"/>
      <c r="AH35" s="836"/>
    </row>
    <row r="36" spans="1:34" ht="15.75" customHeight="1" x14ac:dyDescent="0.25">
      <c r="A36" s="982">
        <v>42559</v>
      </c>
      <c r="B36" s="983">
        <v>0.625</v>
      </c>
      <c r="C36" s="983">
        <v>0.78125</v>
      </c>
      <c r="D36" s="1029">
        <v>3.75</v>
      </c>
      <c r="E36" s="975"/>
      <c r="F36" s="805"/>
      <c r="G36" s="840"/>
      <c r="I36" s="953"/>
      <c r="J36" s="932">
        <v>38415</v>
      </c>
      <c r="K36" s="917" t="s">
        <v>38</v>
      </c>
      <c r="L36" s="918"/>
      <c r="M36" s="916">
        <v>38784</v>
      </c>
      <c r="N36" s="933" t="s">
        <v>38</v>
      </c>
      <c r="O36" s="929"/>
      <c r="P36" s="895">
        <v>39160</v>
      </c>
      <c r="Q36" s="897" t="s">
        <v>43</v>
      </c>
      <c r="R36" s="893"/>
      <c r="S36" s="896">
        <v>39517</v>
      </c>
      <c r="T36" s="897" t="s">
        <v>43</v>
      </c>
      <c r="U36" s="931"/>
      <c r="AE36" s="834"/>
      <c r="AF36" s="835"/>
      <c r="AG36" s="835"/>
      <c r="AH36" s="836"/>
    </row>
    <row r="37" spans="1:34" ht="15.75" customHeight="1" x14ac:dyDescent="0.25">
      <c r="A37" s="998">
        <v>42564</v>
      </c>
      <c r="B37" s="999">
        <v>0.58333333333333337</v>
      </c>
      <c r="C37" s="999">
        <v>0.78125</v>
      </c>
      <c r="D37" s="1029">
        <v>4.75</v>
      </c>
      <c r="E37" s="975"/>
      <c r="G37" s="840"/>
      <c r="H37" s="838"/>
      <c r="I37" s="953"/>
      <c r="J37" s="932">
        <v>38463</v>
      </c>
      <c r="K37" s="917" t="s">
        <v>39</v>
      </c>
      <c r="L37" s="918"/>
      <c r="M37" s="916">
        <v>38832</v>
      </c>
      <c r="N37" s="933" t="s">
        <v>39</v>
      </c>
      <c r="O37" s="929"/>
      <c r="P37" s="895">
        <v>39202</v>
      </c>
      <c r="Q37" s="897" t="s">
        <v>40</v>
      </c>
      <c r="R37" s="893"/>
      <c r="S37" s="896">
        <v>39554</v>
      </c>
      <c r="T37" s="897" t="s">
        <v>43</v>
      </c>
      <c r="U37" s="931"/>
      <c r="AD37" s="834"/>
      <c r="AE37" s="835"/>
      <c r="AF37" s="835"/>
      <c r="AG37" s="836"/>
    </row>
    <row r="38" spans="1:34" ht="15.75" customHeight="1" x14ac:dyDescent="0.25">
      <c r="A38" s="984">
        <v>42565</v>
      </c>
      <c r="B38" s="986">
        <v>0.58333333333333337</v>
      </c>
      <c r="C38" s="986">
        <v>0.75</v>
      </c>
      <c r="D38" s="1029">
        <v>4</v>
      </c>
      <c r="E38" s="975"/>
      <c r="G38" s="840"/>
      <c r="H38" s="838"/>
      <c r="I38" s="953"/>
      <c r="J38" s="895">
        <v>38484</v>
      </c>
      <c r="K38" s="897" t="s">
        <v>39</v>
      </c>
      <c r="L38" s="893"/>
      <c r="M38" s="896">
        <v>38867</v>
      </c>
      <c r="N38" s="934" t="s">
        <v>40</v>
      </c>
      <c r="O38" s="929"/>
      <c r="P38" s="895">
        <v>39232</v>
      </c>
      <c r="Q38" s="897" t="s">
        <v>39</v>
      </c>
      <c r="R38" s="893"/>
      <c r="S38" s="896">
        <v>39595</v>
      </c>
      <c r="T38" s="897" t="s">
        <v>39</v>
      </c>
      <c r="U38" s="931"/>
    </row>
    <row r="39" spans="1:34" ht="15.75" customHeight="1" thickBot="1" x14ac:dyDescent="0.3">
      <c r="A39" s="1074">
        <v>42576</v>
      </c>
      <c r="B39" s="981">
        <v>0.58333333333333337</v>
      </c>
      <c r="C39" s="981">
        <v>0.75</v>
      </c>
      <c r="D39" s="1075">
        <v>4</v>
      </c>
      <c r="E39" s="975"/>
      <c r="G39" s="842"/>
      <c r="H39" s="840"/>
      <c r="I39" s="953"/>
      <c r="J39" s="895">
        <v>38518</v>
      </c>
      <c r="K39" s="897" t="s">
        <v>39</v>
      </c>
      <c r="L39" s="893"/>
      <c r="M39" s="896">
        <v>38890</v>
      </c>
      <c r="N39" s="934" t="s">
        <v>39</v>
      </c>
      <c r="O39" s="935"/>
      <c r="P39" s="895">
        <v>39252</v>
      </c>
      <c r="Q39" s="897" t="s">
        <v>42</v>
      </c>
      <c r="R39" s="893"/>
      <c r="S39" s="896">
        <v>39608</v>
      </c>
      <c r="T39" s="897" t="s">
        <v>39</v>
      </c>
      <c r="U39" s="931"/>
    </row>
    <row r="40" spans="1:34" ht="15.75" customHeight="1" thickBot="1" x14ac:dyDescent="0.3">
      <c r="A40" s="1076">
        <v>42577</v>
      </c>
      <c r="B40" s="1073">
        <v>0.60416666666666663</v>
      </c>
      <c r="C40" s="1073">
        <v>0.75</v>
      </c>
      <c r="D40" s="1068">
        <v>3.5</v>
      </c>
      <c r="E40" s="1022" t="s">
        <v>52</v>
      </c>
      <c r="F40" s="805"/>
      <c r="G40" s="842"/>
      <c r="H40" s="840"/>
      <c r="I40" s="953"/>
      <c r="J40" s="895">
        <v>38560</v>
      </c>
      <c r="K40" s="897" t="s">
        <v>39</v>
      </c>
      <c r="L40" s="893"/>
      <c r="M40" s="896">
        <v>38929</v>
      </c>
      <c r="N40" s="934" t="s">
        <v>42</v>
      </c>
      <c r="O40" s="935"/>
      <c r="P40" s="895">
        <v>39282</v>
      </c>
      <c r="Q40" s="897" t="s">
        <v>39</v>
      </c>
      <c r="R40" s="893"/>
      <c r="S40" s="896">
        <v>39650</v>
      </c>
      <c r="T40" s="897" t="s">
        <v>39</v>
      </c>
      <c r="U40" s="931"/>
    </row>
    <row r="41" spans="1:34" ht="15.75" customHeight="1" x14ac:dyDescent="0.25">
      <c r="A41" s="1004">
        <v>42578</v>
      </c>
      <c r="B41" s="986">
        <v>0.58333333333333337</v>
      </c>
      <c r="C41" s="986">
        <v>0.66666666666666663</v>
      </c>
      <c r="D41" s="1042">
        <v>2</v>
      </c>
      <c r="E41" s="805"/>
      <c r="F41" s="805"/>
      <c r="G41" s="842"/>
      <c r="H41" s="840"/>
      <c r="I41" s="953"/>
      <c r="J41" s="895">
        <v>38579</v>
      </c>
      <c r="K41" s="897" t="s">
        <v>42</v>
      </c>
      <c r="L41" s="893"/>
      <c r="M41" s="896">
        <v>38931</v>
      </c>
      <c r="N41" s="934" t="s">
        <v>39</v>
      </c>
      <c r="O41" s="929"/>
      <c r="P41" s="895">
        <v>39303</v>
      </c>
      <c r="Q41" s="936" t="s">
        <v>42</v>
      </c>
      <c r="R41" s="893"/>
      <c r="S41" s="896">
        <v>39666</v>
      </c>
      <c r="T41" s="897" t="s">
        <v>39</v>
      </c>
      <c r="U41" s="931"/>
    </row>
    <row r="42" spans="1:34" ht="15.75" customHeight="1" x14ac:dyDescent="0.25">
      <c r="A42" s="1004">
        <v>42579</v>
      </c>
      <c r="B42" s="983">
        <v>0.58333333333333337</v>
      </c>
      <c r="C42" s="986">
        <v>0.76041666666666663</v>
      </c>
      <c r="D42" s="1029">
        <v>4.25</v>
      </c>
      <c r="E42" s="975"/>
      <c r="F42" s="805"/>
      <c r="G42" s="846"/>
      <c r="H42" s="840"/>
      <c r="I42" s="953"/>
      <c r="J42" s="895">
        <v>38980</v>
      </c>
      <c r="K42" s="897" t="s">
        <v>39</v>
      </c>
      <c r="L42" s="893"/>
      <c r="M42" s="896">
        <v>38979</v>
      </c>
      <c r="N42" s="934" t="s">
        <v>39</v>
      </c>
      <c r="O42" s="929"/>
      <c r="P42" s="895">
        <v>39335</v>
      </c>
      <c r="Q42" s="897" t="s">
        <v>42</v>
      </c>
      <c r="R42" s="893"/>
      <c r="S42" s="896">
        <v>39699</v>
      </c>
      <c r="T42" s="897" t="s">
        <v>39</v>
      </c>
      <c r="U42" s="931"/>
    </row>
    <row r="43" spans="1:34" ht="15.75" customHeight="1" thickBot="1" x14ac:dyDescent="0.3">
      <c r="A43" s="510" t="s">
        <v>6</v>
      </c>
      <c r="B43" s="500">
        <f>COUNT(A35:A42)</f>
        <v>8</v>
      </c>
      <c r="C43" s="1005" t="s">
        <v>25</v>
      </c>
      <c r="D43" s="502">
        <f>SUM(D35:D42)</f>
        <v>30.75</v>
      </c>
      <c r="E43" s="1006"/>
      <c r="F43" s="830"/>
      <c r="G43" s="846"/>
      <c r="H43" s="840"/>
      <c r="I43" s="953"/>
      <c r="J43" s="895">
        <v>38630</v>
      </c>
      <c r="K43" s="897" t="s">
        <v>51</v>
      </c>
      <c r="L43" s="893"/>
      <c r="M43" s="896">
        <v>38995</v>
      </c>
      <c r="N43" s="934" t="s">
        <v>39</v>
      </c>
      <c r="O43" s="929"/>
      <c r="P43" s="895">
        <v>39363</v>
      </c>
      <c r="Q43" s="897" t="s">
        <v>39</v>
      </c>
      <c r="R43" s="893"/>
      <c r="S43" s="896">
        <v>39751</v>
      </c>
      <c r="T43" s="897" t="s">
        <v>43</v>
      </c>
      <c r="U43" s="931"/>
    </row>
    <row r="44" spans="1:34" ht="15.75" customHeight="1" x14ac:dyDescent="0.25">
      <c r="A44" s="1038"/>
      <c r="B44" s="1039"/>
      <c r="C44" s="1040"/>
      <c r="D44" s="1046"/>
      <c r="E44" s="1006"/>
      <c r="F44" s="805"/>
      <c r="G44" s="846"/>
      <c r="H44" s="840"/>
      <c r="I44" s="953"/>
      <c r="J44" s="895">
        <v>38674</v>
      </c>
      <c r="K44" s="897" t="s">
        <v>43</v>
      </c>
      <c r="L44" s="893"/>
      <c r="M44" s="896">
        <v>39042</v>
      </c>
      <c r="N44" s="934" t="s">
        <v>40</v>
      </c>
      <c r="O44" s="929"/>
      <c r="P44" s="895">
        <v>39394</v>
      </c>
      <c r="Q44" s="897" t="s">
        <v>43</v>
      </c>
      <c r="R44" s="893"/>
      <c r="S44" s="896">
        <v>39776</v>
      </c>
      <c r="T44" s="897" t="s">
        <v>43</v>
      </c>
      <c r="U44" s="931"/>
    </row>
    <row r="45" spans="1:34" ht="15.75" customHeight="1" thickBot="1" x14ac:dyDescent="0.3">
      <c r="A45" s="1043">
        <v>42591</v>
      </c>
      <c r="B45" s="1044">
        <v>0.625</v>
      </c>
      <c r="C45" s="1044">
        <v>0.69791666666666663</v>
      </c>
      <c r="D45" s="1045">
        <v>1.75</v>
      </c>
      <c r="E45" s="1006"/>
      <c r="F45" s="847"/>
      <c r="G45" s="846"/>
      <c r="I45" s="953"/>
      <c r="J45" s="900">
        <v>38708</v>
      </c>
      <c r="K45" s="937" t="s">
        <v>43</v>
      </c>
      <c r="L45" s="923"/>
      <c r="M45" s="903">
        <v>39424</v>
      </c>
      <c r="N45" s="938" t="s">
        <v>38</v>
      </c>
      <c r="O45" s="939"/>
      <c r="P45" s="900">
        <v>39434</v>
      </c>
      <c r="Q45" s="901" t="s">
        <v>43</v>
      </c>
      <c r="R45" s="902"/>
      <c r="S45" s="903">
        <v>39785</v>
      </c>
      <c r="T45" s="901" t="s">
        <v>43</v>
      </c>
      <c r="U45" s="940"/>
    </row>
    <row r="46" spans="1:34" ht="15.75" customHeight="1" thickBot="1" x14ac:dyDescent="0.3">
      <c r="A46" s="1043">
        <v>42592</v>
      </c>
      <c r="B46" s="1044">
        <v>0.58333333333333337</v>
      </c>
      <c r="C46" s="1044">
        <v>0.77083333333333337</v>
      </c>
      <c r="D46" s="1045">
        <v>4.5</v>
      </c>
      <c r="E46" s="1006"/>
      <c r="F46" s="847"/>
      <c r="G46" s="842"/>
      <c r="I46" s="953"/>
      <c r="J46" s="926"/>
      <c r="K46" s="926"/>
      <c r="L46" s="926"/>
      <c r="M46" s="926"/>
      <c r="N46" s="926"/>
      <c r="O46" s="926"/>
      <c r="P46" s="926"/>
      <c r="Q46" s="926"/>
      <c r="R46" s="926"/>
      <c r="S46" s="926"/>
      <c r="T46" s="926"/>
      <c r="U46" s="926"/>
    </row>
    <row r="47" spans="1:34" ht="15.75" customHeight="1" x14ac:dyDescent="0.25">
      <c r="A47" s="1043">
        <v>42593</v>
      </c>
      <c r="B47" s="1044">
        <v>0.58333333333333337</v>
      </c>
      <c r="C47" s="1044">
        <v>0.75</v>
      </c>
      <c r="D47" s="1045">
        <v>4</v>
      </c>
      <c r="E47" s="1006"/>
      <c r="F47" s="847"/>
      <c r="G47" s="842"/>
      <c r="H47" s="842"/>
      <c r="I47" s="953"/>
      <c r="J47" s="1347">
        <v>2001</v>
      </c>
      <c r="K47" s="1344"/>
      <c r="L47" s="884"/>
      <c r="M47" s="1343">
        <v>2002</v>
      </c>
      <c r="N47" s="1344"/>
      <c r="O47" s="941"/>
      <c r="P47" s="1343">
        <v>2003</v>
      </c>
      <c r="Q47" s="1344"/>
      <c r="R47" s="884"/>
      <c r="S47" s="1345">
        <v>2004</v>
      </c>
      <c r="T47" s="1346"/>
      <c r="U47" s="911"/>
    </row>
    <row r="48" spans="1:34" ht="15.75" customHeight="1" thickBot="1" x14ac:dyDescent="0.4">
      <c r="A48" s="1043">
        <v>42594</v>
      </c>
      <c r="B48" s="1044">
        <v>0.625</v>
      </c>
      <c r="C48" s="1044">
        <v>0.75</v>
      </c>
      <c r="D48" s="1045">
        <v>3</v>
      </c>
      <c r="E48" s="1006"/>
      <c r="F48" s="847"/>
      <c r="G48" s="842"/>
      <c r="H48" s="842"/>
      <c r="I48" s="953"/>
      <c r="J48" s="886" t="s">
        <v>48</v>
      </c>
      <c r="K48" s="887" t="s">
        <v>49</v>
      </c>
      <c r="L48" s="888"/>
      <c r="M48" s="889" t="s">
        <v>48</v>
      </c>
      <c r="N48" s="887" t="s">
        <v>49</v>
      </c>
      <c r="O48" s="888"/>
      <c r="P48" s="889" t="s">
        <v>48</v>
      </c>
      <c r="Q48" s="887" t="s">
        <v>49</v>
      </c>
      <c r="R48" s="888"/>
      <c r="S48" s="889" t="s">
        <v>48</v>
      </c>
      <c r="T48" s="887" t="s">
        <v>49</v>
      </c>
      <c r="U48" s="890"/>
      <c r="Z48" s="843"/>
      <c r="AA48" s="844"/>
      <c r="AB48" s="845"/>
    </row>
    <row r="49" spans="1:32" ht="16.5" thickBot="1" x14ac:dyDescent="0.3">
      <c r="A49" s="1043">
        <v>42596</v>
      </c>
      <c r="B49" s="1044">
        <v>0.6875</v>
      </c>
      <c r="C49" s="1044">
        <v>0.72222222222222221</v>
      </c>
      <c r="D49" s="1045">
        <v>0.83340000000000003</v>
      </c>
      <c r="E49" s="1006"/>
      <c r="F49" s="805"/>
      <c r="H49" s="842"/>
      <c r="I49" s="953"/>
      <c r="J49" s="891">
        <v>36894</v>
      </c>
      <c r="K49" s="892" t="s">
        <v>43</v>
      </c>
      <c r="L49" s="893"/>
      <c r="M49" s="894">
        <v>37264</v>
      </c>
      <c r="N49" s="892" t="s">
        <v>43</v>
      </c>
      <c r="O49" s="893"/>
      <c r="P49" s="894">
        <v>37645</v>
      </c>
      <c r="Q49" s="892" t="s">
        <v>43</v>
      </c>
      <c r="R49" s="893"/>
      <c r="S49" s="894">
        <v>38012</v>
      </c>
      <c r="T49" s="892" t="s">
        <v>50</v>
      </c>
      <c r="U49" s="931"/>
    </row>
    <row r="50" spans="1:32" ht="16.5" thickBot="1" x14ac:dyDescent="0.3">
      <c r="A50" s="1010">
        <v>42597</v>
      </c>
      <c r="B50" s="1011">
        <v>0.54166666666666663</v>
      </c>
      <c r="C50" s="1011">
        <v>0.77083333333333337</v>
      </c>
      <c r="D50" s="1031">
        <v>5.5</v>
      </c>
      <c r="E50" s="1022" t="s">
        <v>52</v>
      </c>
      <c r="F50" s="762"/>
      <c r="H50" s="842"/>
      <c r="I50" s="953"/>
      <c r="J50" s="895">
        <v>36944</v>
      </c>
      <c r="K50" s="897" t="s">
        <v>43</v>
      </c>
      <c r="L50" s="893"/>
      <c r="M50" s="896">
        <v>37292</v>
      </c>
      <c r="N50" s="897" t="s">
        <v>43</v>
      </c>
      <c r="O50" s="893"/>
      <c r="P50" s="896">
        <v>37665</v>
      </c>
      <c r="Q50" s="897" t="s">
        <v>43</v>
      </c>
      <c r="R50" s="893"/>
      <c r="S50" s="916">
        <v>38019</v>
      </c>
      <c r="T50" s="917" t="s">
        <v>43</v>
      </c>
      <c r="U50" s="942"/>
    </row>
    <row r="51" spans="1:32" ht="15.75" x14ac:dyDescent="0.25">
      <c r="A51" s="1012">
        <v>42598</v>
      </c>
      <c r="B51" s="1013">
        <v>0.625</v>
      </c>
      <c r="C51" s="1013">
        <v>0.75</v>
      </c>
      <c r="D51" s="1030">
        <v>3</v>
      </c>
      <c r="E51" s="805"/>
      <c r="F51" s="805"/>
      <c r="H51" s="842"/>
      <c r="I51" s="953"/>
      <c r="J51" s="895">
        <v>36953</v>
      </c>
      <c r="K51" s="897" t="s">
        <v>43</v>
      </c>
      <c r="L51" s="893"/>
      <c r="M51" s="896">
        <v>37316</v>
      </c>
      <c r="N51" s="897" t="s">
        <v>43</v>
      </c>
      <c r="O51" s="893"/>
      <c r="P51" s="896">
        <v>37684</v>
      </c>
      <c r="Q51" s="897" t="s">
        <v>43</v>
      </c>
      <c r="R51" s="893"/>
      <c r="S51" s="916">
        <v>38069</v>
      </c>
      <c r="T51" s="917" t="s">
        <v>38</v>
      </c>
      <c r="U51" s="942"/>
    </row>
    <row r="52" spans="1:32" ht="15.75" x14ac:dyDescent="0.25">
      <c r="A52" s="1012">
        <v>42599</v>
      </c>
      <c r="B52" s="1013">
        <v>0.58333333333333337</v>
      </c>
      <c r="C52" s="1013">
        <v>0.70833333333333337</v>
      </c>
      <c r="D52" s="1030">
        <v>3</v>
      </c>
      <c r="E52" s="789"/>
      <c r="I52" s="953"/>
      <c r="J52" s="895">
        <v>36991</v>
      </c>
      <c r="K52" s="897" t="s">
        <v>39</v>
      </c>
      <c r="L52" s="893"/>
      <c r="M52" s="896">
        <v>37364</v>
      </c>
      <c r="N52" s="897" t="s">
        <v>39</v>
      </c>
      <c r="O52" s="893"/>
      <c r="P52" s="896">
        <v>37712</v>
      </c>
      <c r="Q52" s="897" t="s">
        <v>38</v>
      </c>
      <c r="R52" s="893"/>
      <c r="S52" s="916">
        <v>38100</v>
      </c>
      <c r="T52" s="917" t="s">
        <v>39</v>
      </c>
      <c r="U52" s="942"/>
    </row>
    <row r="53" spans="1:32" ht="15.75" x14ac:dyDescent="0.25">
      <c r="A53" s="1012">
        <v>42608</v>
      </c>
      <c r="B53" s="1013">
        <v>0.66666666666666663</v>
      </c>
      <c r="C53" s="1013">
        <v>0.23263888888888887</v>
      </c>
      <c r="D53" s="1030">
        <v>1.5833999999999999</v>
      </c>
      <c r="E53" s="852"/>
      <c r="F53" s="852"/>
      <c r="H53" s="851"/>
      <c r="I53" s="953"/>
      <c r="J53" s="895">
        <v>37033</v>
      </c>
      <c r="K53" s="897" t="s">
        <v>39</v>
      </c>
      <c r="L53" s="893"/>
      <c r="M53" s="896">
        <v>37385</v>
      </c>
      <c r="N53" s="897" t="s">
        <v>42</v>
      </c>
      <c r="O53" s="893"/>
      <c r="P53" s="896">
        <v>37750</v>
      </c>
      <c r="Q53" s="897" t="s">
        <v>39</v>
      </c>
      <c r="R53" s="893"/>
      <c r="S53" s="896">
        <v>38133</v>
      </c>
      <c r="T53" s="897" t="s">
        <v>39</v>
      </c>
      <c r="U53" s="931"/>
    </row>
    <row r="54" spans="1:32" ht="16.5" thickBot="1" x14ac:dyDescent="0.3">
      <c r="A54" s="499" t="s">
        <v>7</v>
      </c>
      <c r="B54" s="500">
        <f>COUNT(A45:A53)</f>
        <v>9</v>
      </c>
      <c r="C54" s="517" t="s">
        <v>25</v>
      </c>
      <c r="D54" s="699">
        <f>SUM(D45:D53)</f>
        <v>27.166799999999999</v>
      </c>
      <c r="E54" s="852"/>
      <c r="F54" s="852"/>
      <c r="H54" s="851"/>
      <c r="I54" s="953"/>
      <c r="J54" s="895">
        <v>37047</v>
      </c>
      <c r="K54" s="897" t="s">
        <v>51</v>
      </c>
      <c r="L54" s="893"/>
      <c r="M54" s="896">
        <v>37420</v>
      </c>
      <c r="N54" s="897" t="s">
        <v>39</v>
      </c>
      <c r="O54" s="893"/>
      <c r="P54" s="896">
        <v>37798</v>
      </c>
      <c r="Q54" s="897" t="s">
        <v>39</v>
      </c>
      <c r="R54" s="893"/>
      <c r="S54" s="896">
        <v>38156</v>
      </c>
      <c r="T54" s="897" t="s">
        <v>42</v>
      </c>
      <c r="U54" s="931"/>
    </row>
    <row r="55" spans="1:32" ht="15.75" x14ac:dyDescent="0.25">
      <c r="A55" s="1047"/>
      <c r="B55" s="1048"/>
      <c r="C55" s="1049"/>
      <c r="D55" s="818"/>
      <c r="E55" s="975"/>
      <c r="F55" s="762"/>
      <c r="G55" s="857"/>
      <c r="I55" s="953"/>
      <c r="J55" s="895">
        <v>37083</v>
      </c>
      <c r="K55" s="897" t="s">
        <v>42</v>
      </c>
      <c r="L55" s="893"/>
      <c r="M55" s="896">
        <v>37467</v>
      </c>
      <c r="N55" s="897" t="s">
        <v>42</v>
      </c>
      <c r="O55" s="893"/>
      <c r="P55" s="896">
        <v>37811</v>
      </c>
      <c r="Q55" s="897" t="s">
        <v>39</v>
      </c>
      <c r="R55" s="893"/>
      <c r="S55" s="896">
        <v>38182</v>
      </c>
      <c r="T55" s="897" t="s">
        <v>39</v>
      </c>
      <c r="U55" s="931"/>
    </row>
    <row r="56" spans="1:32" ht="15.75" x14ac:dyDescent="0.25">
      <c r="A56" s="766">
        <v>42614</v>
      </c>
      <c r="B56" s="761">
        <v>0.54166666666666663</v>
      </c>
      <c r="C56" s="761">
        <v>0.69791666666666663</v>
      </c>
      <c r="D56" s="1029">
        <v>3.75</v>
      </c>
      <c r="E56" s="976"/>
      <c r="F56" s="857"/>
      <c r="G56" s="857"/>
      <c r="I56" s="953"/>
      <c r="J56" s="895">
        <v>37112</v>
      </c>
      <c r="K56" s="897" t="s">
        <v>42</v>
      </c>
      <c r="L56" s="893"/>
      <c r="M56" s="896">
        <v>37491</v>
      </c>
      <c r="N56" s="897" t="s">
        <v>42</v>
      </c>
      <c r="O56" s="893"/>
      <c r="P56" s="896">
        <v>37860</v>
      </c>
      <c r="Q56" s="897" t="s">
        <v>42</v>
      </c>
      <c r="R56" s="893"/>
      <c r="S56" s="896">
        <v>38203</v>
      </c>
      <c r="T56" s="897" t="s">
        <v>39</v>
      </c>
      <c r="U56" s="931"/>
    </row>
    <row r="57" spans="1:32" ht="16.5" thickBot="1" x14ac:dyDescent="0.3">
      <c r="A57" s="766">
        <v>42620</v>
      </c>
      <c r="B57" s="761">
        <v>0.625</v>
      </c>
      <c r="C57" s="761">
        <v>0.72916666666666663</v>
      </c>
      <c r="D57" s="1029">
        <v>2.5</v>
      </c>
      <c r="E57" s="765"/>
      <c r="I57" s="953"/>
      <c r="J57" s="895">
        <v>37144</v>
      </c>
      <c r="K57" s="897" t="s">
        <v>42</v>
      </c>
      <c r="L57" s="893"/>
      <c r="M57" s="896">
        <v>37503</v>
      </c>
      <c r="N57" s="897" t="s">
        <v>39</v>
      </c>
      <c r="O57" s="893"/>
      <c r="P57" s="896">
        <v>37867</v>
      </c>
      <c r="Q57" s="897" t="s">
        <v>39</v>
      </c>
      <c r="R57" s="893"/>
      <c r="S57" s="896">
        <v>38239</v>
      </c>
      <c r="T57" s="897" t="s">
        <v>52</v>
      </c>
      <c r="U57" s="931"/>
    </row>
    <row r="58" spans="1:32" ht="16.5" thickBot="1" x14ac:dyDescent="0.3">
      <c r="A58" s="775">
        <v>42621</v>
      </c>
      <c r="B58" s="760">
        <v>0.58333333333333337</v>
      </c>
      <c r="C58" s="760">
        <v>0.79166666666666663</v>
      </c>
      <c r="D58" s="1031">
        <v>5</v>
      </c>
      <c r="E58" s="1022" t="s">
        <v>52</v>
      </c>
      <c r="I58" s="953"/>
      <c r="J58" s="895">
        <v>37193</v>
      </c>
      <c r="K58" s="897" t="s">
        <v>38</v>
      </c>
      <c r="L58" s="893"/>
      <c r="M58" s="896">
        <v>37532</v>
      </c>
      <c r="N58" s="897" t="s">
        <v>42</v>
      </c>
      <c r="O58" s="893"/>
      <c r="P58" s="896">
        <v>37907</v>
      </c>
      <c r="Q58" s="897" t="s">
        <v>42</v>
      </c>
      <c r="R58" s="893"/>
      <c r="S58" s="896">
        <v>38264</v>
      </c>
      <c r="T58" s="897" t="s">
        <v>52</v>
      </c>
      <c r="U58" s="931"/>
    </row>
    <row r="59" spans="1:32" ht="15.75" x14ac:dyDescent="0.25">
      <c r="A59" s="766">
        <v>42622</v>
      </c>
      <c r="B59" s="761">
        <v>0.625</v>
      </c>
      <c r="C59" s="761">
        <v>0.75</v>
      </c>
      <c r="D59" s="1029">
        <v>3</v>
      </c>
      <c r="E59" s="765"/>
      <c r="F59" s="857"/>
      <c r="G59" s="857"/>
      <c r="I59" s="953"/>
      <c r="J59" s="895">
        <v>37208</v>
      </c>
      <c r="K59" s="897" t="s">
        <v>43</v>
      </c>
      <c r="L59" s="893"/>
      <c r="M59" s="896"/>
      <c r="N59" s="897"/>
      <c r="O59" s="893"/>
      <c r="P59" s="896">
        <v>37930</v>
      </c>
      <c r="Q59" s="897" t="s">
        <v>53</v>
      </c>
      <c r="R59" s="893"/>
      <c r="S59" s="896">
        <v>38306</v>
      </c>
      <c r="T59" s="897" t="s">
        <v>54</v>
      </c>
      <c r="U59" s="931"/>
    </row>
    <row r="60" spans="1:32" ht="16.5" thickBot="1" x14ac:dyDescent="0.3">
      <c r="A60" s="819" t="s">
        <v>8</v>
      </c>
      <c r="B60" s="811">
        <f>COUNT(A56:A59)</f>
        <v>4</v>
      </c>
      <c r="C60" s="841" t="s">
        <v>25</v>
      </c>
      <c r="D60" s="812">
        <f>SUM(D56:D59)</f>
        <v>14.25</v>
      </c>
      <c r="E60" s="764"/>
      <c r="F60" s="857"/>
      <c r="G60" s="857"/>
      <c r="I60" s="954"/>
      <c r="J60" s="900">
        <v>37252</v>
      </c>
      <c r="K60" s="901" t="s">
        <v>55</v>
      </c>
      <c r="L60" s="902"/>
      <c r="M60" s="903">
        <v>37594</v>
      </c>
      <c r="N60" s="901" t="s">
        <v>38</v>
      </c>
      <c r="O60" s="902"/>
      <c r="P60" s="903">
        <v>37963</v>
      </c>
      <c r="Q60" s="901" t="s">
        <v>43</v>
      </c>
      <c r="R60" s="902"/>
      <c r="S60" s="903">
        <v>38341</v>
      </c>
      <c r="T60" s="937" t="s">
        <v>54</v>
      </c>
      <c r="U60" s="943"/>
      <c r="Y60" s="832"/>
      <c r="Z60" s="838"/>
    </row>
    <row r="61" spans="1:32" ht="15.75" x14ac:dyDescent="0.25">
      <c r="A61" s="816"/>
      <c r="B61" s="1048"/>
      <c r="C61" s="1050"/>
      <c r="D61" s="818"/>
      <c r="E61" s="780"/>
      <c r="G61" s="850"/>
      <c r="J61" s="944"/>
      <c r="K61" s="945"/>
      <c r="L61" s="946"/>
      <c r="M61" s="947"/>
      <c r="N61" s="945"/>
      <c r="O61" s="946"/>
      <c r="P61" s="947"/>
      <c r="Q61" s="945"/>
      <c r="R61" s="946"/>
      <c r="S61" s="947"/>
      <c r="T61" s="948"/>
      <c r="U61" s="948"/>
      <c r="Y61" s="832"/>
      <c r="Z61" s="838"/>
    </row>
    <row r="62" spans="1:32" ht="15.75" x14ac:dyDescent="0.25">
      <c r="A62" s="1024">
        <v>42644</v>
      </c>
      <c r="B62" s="783">
        <v>0.66666666666666663</v>
      </c>
      <c r="C62" s="784">
        <v>0.75</v>
      </c>
      <c r="D62" s="1030">
        <v>2</v>
      </c>
      <c r="E62" s="780"/>
      <c r="G62" s="846"/>
      <c r="H62" s="850"/>
      <c r="J62" s="926"/>
      <c r="U62" s="926"/>
      <c r="W62" s="926" t="s">
        <v>87</v>
      </c>
      <c r="X62" s="926"/>
      <c r="Y62" s="926"/>
      <c r="Z62" s="926"/>
      <c r="AA62" s="926"/>
      <c r="AB62" s="949"/>
      <c r="AC62" s="926"/>
      <c r="AD62" s="926"/>
      <c r="AE62" s="926"/>
      <c r="AF62" s="926"/>
    </row>
    <row r="63" spans="1:32" ht="15.75" x14ac:dyDescent="0.25">
      <c r="A63" s="1024">
        <v>42645</v>
      </c>
      <c r="B63" s="781">
        <v>0.66666666666666663</v>
      </c>
      <c r="C63" s="782">
        <v>0.75</v>
      </c>
      <c r="D63" s="1030">
        <v>2</v>
      </c>
      <c r="E63" s="780"/>
      <c r="G63" s="846"/>
      <c r="H63" s="850"/>
      <c r="J63" s="926"/>
      <c r="U63" s="926"/>
      <c r="W63" s="950" t="s">
        <v>88</v>
      </c>
      <c r="X63" s="950"/>
      <c r="Y63" s="950"/>
      <c r="Z63" s="950"/>
      <c r="AA63" s="926"/>
      <c r="AB63" s="949"/>
      <c r="AC63" s="926"/>
      <c r="AD63" s="926"/>
      <c r="AE63" s="926"/>
      <c r="AF63" s="926"/>
    </row>
    <row r="64" spans="1:32" ht="15.75" x14ac:dyDescent="0.25">
      <c r="A64" s="1379">
        <v>42646</v>
      </c>
      <c r="B64" s="1078">
        <v>0.66666666666666663</v>
      </c>
      <c r="C64" s="784">
        <v>0.75</v>
      </c>
      <c r="D64" s="1030">
        <v>2</v>
      </c>
      <c r="E64" s="780"/>
      <c r="G64" s="846"/>
      <c r="H64" s="851"/>
      <c r="J64" s="926"/>
      <c r="U64" s="926"/>
      <c r="W64" s="950"/>
      <c r="X64" s="950"/>
      <c r="Y64" s="950"/>
      <c r="Z64" s="950"/>
      <c r="AA64" s="926"/>
      <c r="AB64" s="949"/>
      <c r="AC64" s="926"/>
      <c r="AD64" s="926"/>
      <c r="AE64" s="926"/>
      <c r="AF64" s="926"/>
    </row>
    <row r="65" spans="1:26" ht="15.75" x14ac:dyDescent="0.25">
      <c r="A65" s="1380"/>
      <c r="B65" s="1078">
        <v>0.79166666666666663</v>
      </c>
      <c r="C65" s="784">
        <v>0.83333333333333337</v>
      </c>
      <c r="D65" s="1030">
        <v>1</v>
      </c>
      <c r="E65" s="780"/>
      <c r="G65" s="846"/>
      <c r="H65" s="851"/>
      <c r="I65" s="949"/>
      <c r="J65" s="926"/>
      <c r="K65" s="951"/>
      <c r="L65" s="952"/>
      <c r="M65" s="926"/>
      <c r="N65" s="926"/>
      <c r="O65" s="949"/>
      <c r="P65" s="926"/>
      <c r="Q65" s="926"/>
      <c r="R65" s="926"/>
      <c r="S65" s="926"/>
      <c r="T65" s="926"/>
      <c r="U65" s="926"/>
      <c r="Y65" s="848"/>
      <c r="Z65" s="848"/>
    </row>
    <row r="66" spans="1:26" ht="15.75" x14ac:dyDescent="0.25">
      <c r="A66" s="1024">
        <v>42660</v>
      </c>
      <c r="B66" s="1078">
        <v>0.79166666666666663</v>
      </c>
      <c r="C66" s="784">
        <v>0.83333333333333337</v>
      </c>
      <c r="D66" s="1030">
        <v>1</v>
      </c>
      <c r="E66" s="780"/>
      <c r="G66" s="846"/>
      <c r="H66" s="851"/>
      <c r="I66" s="949"/>
      <c r="J66" s="926"/>
      <c r="K66" s="951"/>
      <c r="L66" s="952"/>
      <c r="M66" s="926"/>
      <c r="N66" s="926"/>
      <c r="O66" s="949"/>
      <c r="P66" s="926"/>
      <c r="Q66" s="926"/>
      <c r="R66" s="926"/>
      <c r="S66" s="926"/>
      <c r="T66" s="926"/>
      <c r="U66" s="926"/>
      <c r="Y66" s="848"/>
      <c r="Z66" s="848"/>
    </row>
    <row r="67" spans="1:26" ht="15.75" x14ac:dyDescent="0.25">
      <c r="A67" s="1379">
        <v>42661</v>
      </c>
      <c r="B67" s="1078">
        <v>0.625</v>
      </c>
      <c r="C67" s="784">
        <v>0.70833333333333337</v>
      </c>
      <c r="D67" s="1030">
        <v>2</v>
      </c>
      <c r="E67" s="780"/>
      <c r="G67" s="846"/>
      <c r="H67" s="851"/>
      <c r="I67" s="949"/>
      <c r="L67" s="853"/>
      <c r="M67" s="854"/>
      <c r="N67" s="855"/>
      <c r="O67" s="850"/>
      <c r="P67" s="850"/>
      <c r="Y67" s="848"/>
      <c r="Z67" s="848"/>
    </row>
    <row r="68" spans="1:26" ht="16.5" thickBot="1" x14ac:dyDescent="0.3">
      <c r="A68" s="1380"/>
      <c r="B68" s="1078">
        <v>0.79166666666666663</v>
      </c>
      <c r="C68" s="784">
        <v>0.83333333333333337</v>
      </c>
      <c r="D68" s="1030">
        <v>1</v>
      </c>
      <c r="E68" s="780"/>
      <c r="G68" s="846"/>
      <c r="H68" s="851"/>
      <c r="L68" s="853"/>
      <c r="M68" s="854"/>
      <c r="N68" s="855"/>
      <c r="O68" s="850"/>
      <c r="P68" s="850"/>
    </row>
    <row r="69" spans="1:26" ht="16.5" thickBot="1" x14ac:dyDescent="0.3">
      <c r="A69" s="1015">
        <v>42662</v>
      </c>
      <c r="B69" s="790">
        <v>0.58333333333333337</v>
      </c>
      <c r="C69" s="791">
        <v>0.75</v>
      </c>
      <c r="D69" s="1031">
        <v>4</v>
      </c>
      <c r="E69" s="1077" t="s">
        <v>82</v>
      </c>
      <c r="G69" s="846"/>
      <c r="H69" s="850"/>
      <c r="I69" s="949"/>
      <c r="J69" s="850"/>
      <c r="K69" s="856"/>
      <c r="L69" s="854"/>
      <c r="M69" s="853"/>
      <c r="N69" s="854"/>
      <c r="O69" s="850"/>
      <c r="P69" s="855"/>
      <c r="Q69" s="850"/>
    </row>
    <row r="70" spans="1:26" ht="16.5" thickBot="1" x14ac:dyDescent="0.3">
      <c r="A70" s="810" t="s">
        <v>9</v>
      </c>
      <c r="B70" s="811">
        <f>COUNT(A62:A69)</f>
        <v>6</v>
      </c>
      <c r="C70" s="820" t="s">
        <v>25</v>
      </c>
      <c r="D70" s="812">
        <f>SUM(D62:D69)</f>
        <v>15</v>
      </c>
      <c r="E70" s="764"/>
      <c r="G70" s="846"/>
      <c r="J70" s="856"/>
      <c r="K70" s="854"/>
      <c r="L70" s="853"/>
      <c r="M70" s="854"/>
      <c r="N70" s="850"/>
      <c r="O70" s="855"/>
      <c r="P70" s="850"/>
    </row>
    <row r="71" spans="1:26" ht="15.75" x14ac:dyDescent="0.25">
      <c r="A71" s="1047"/>
      <c r="B71" s="1048"/>
      <c r="C71" s="1049"/>
      <c r="D71" s="818"/>
      <c r="E71" s="764"/>
      <c r="G71" s="846"/>
      <c r="H71" s="846"/>
      <c r="I71" s="955"/>
      <c r="J71" s="854"/>
      <c r="K71" s="853"/>
      <c r="L71" s="854"/>
      <c r="M71" s="850"/>
      <c r="N71" s="855"/>
      <c r="O71" s="850"/>
    </row>
    <row r="72" spans="1:26" ht="15.75" x14ac:dyDescent="0.25">
      <c r="A72" s="766">
        <v>42682</v>
      </c>
      <c r="B72" s="1027">
        <v>0.28125</v>
      </c>
      <c r="C72" s="1027">
        <v>0.33333333333333331</v>
      </c>
      <c r="D72" s="1029">
        <v>1.25</v>
      </c>
      <c r="E72" s="764"/>
      <c r="H72" s="846"/>
      <c r="J72" s="850"/>
      <c r="K72" s="856"/>
      <c r="L72" s="854"/>
      <c r="M72" s="853"/>
      <c r="N72" s="854"/>
      <c r="O72" s="850"/>
      <c r="P72" s="855"/>
      <c r="Q72" s="850"/>
    </row>
    <row r="73" spans="1:26" ht="15.75" x14ac:dyDescent="0.25">
      <c r="A73" s="766">
        <v>42687</v>
      </c>
      <c r="B73" s="1027">
        <v>0.29166666666666669</v>
      </c>
      <c r="C73" s="1027">
        <v>0.36458333333333331</v>
      </c>
      <c r="D73" s="1029">
        <v>1.75</v>
      </c>
      <c r="E73" s="764"/>
      <c r="H73" s="846"/>
      <c r="J73" s="850"/>
      <c r="K73" s="856"/>
      <c r="L73" s="854"/>
      <c r="M73" s="853"/>
      <c r="N73" s="854"/>
      <c r="O73" s="850"/>
      <c r="P73" s="855"/>
      <c r="Q73" s="850"/>
    </row>
    <row r="74" spans="1:26" ht="15.75" x14ac:dyDescent="0.25">
      <c r="A74" s="766">
        <v>42690</v>
      </c>
      <c r="B74" s="1027">
        <v>0.29166666666666669</v>
      </c>
      <c r="C74" s="1027">
        <v>0.33333333333333331</v>
      </c>
      <c r="D74" s="1029">
        <v>1</v>
      </c>
      <c r="E74" s="796"/>
      <c r="H74" s="846"/>
      <c r="J74" s="850"/>
      <c r="K74" s="856"/>
      <c r="L74" s="854"/>
      <c r="M74" s="853"/>
      <c r="N74" s="854"/>
      <c r="O74" s="850"/>
      <c r="P74" s="850"/>
    </row>
    <row r="75" spans="1:26" ht="15.75" x14ac:dyDescent="0.25">
      <c r="A75" s="766">
        <v>42695</v>
      </c>
      <c r="B75" s="1027">
        <v>0.25</v>
      </c>
      <c r="C75" s="1027">
        <v>0.33333333333333331</v>
      </c>
      <c r="D75" s="1029">
        <v>2</v>
      </c>
      <c r="E75" s="764"/>
      <c r="H75" s="846"/>
      <c r="J75" s="850"/>
      <c r="K75" s="856"/>
      <c r="L75" s="854"/>
      <c r="M75" s="853"/>
      <c r="N75" s="854"/>
      <c r="O75" s="850"/>
      <c r="P75" s="850"/>
    </row>
    <row r="76" spans="1:26" ht="16.5" thickBot="1" x14ac:dyDescent="0.3">
      <c r="A76" s="766">
        <v>42696</v>
      </c>
      <c r="B76" s="1027">
        <v>0.25</v>
      </c>
      <c r="C76" s="1027">
        <v>0.33333333333333331</v>
      </c>
      <c r="D76" s="1029">
        <v>2</v>
      </c>
      <c r="E76" s="796"/>
      <c r="H76" s="846"/>
      <c r="J76" s="850"/>
      <c r="K76" s="856"/>
      <c r="L76" s="854"/>
      <c r="M76" s="853"/>
      <c r="N76" s="854"/>
      <c r="O76" s="850"/>
      <c r="U76" s="861"/>
      <c r="V76" s="767"/>
      <c r="X76" s="861"/>
    </row>
    <row r="77" spans="1:26" ht="16.5" thickBot="1" x14ac:dyDescent="0.3">
      <c r="A77" s="775">
        <v>42697</v>
      </c>
      <c r="B77" s="771">
        <v>0.25</v>
      </c>
      <c r="C77" s="771">
        <v>0.33333333333333331</v>
      </c>
      <c r="D77" s="1031">
        <v>2</v>
      </c>
      <c r="E77" s="1023" t="s">
        <v>54</v>
      </c>
      <c r="I77" s="951"/>
      <c r="U77" s="861"/>
      <c r="V77" s="767"/>
      <c r="W77" s="767"/>
      <c r="X77" s="864"/>
    </row>
    <row r="78" spans="1:26" ht="16.5" thickBot="1" x14ac:dyDescent="0.3">
      <c r="A78" s="810" t="s">
        <v>10</v>
      </c>
      <c r="B78" s="811">
        <f>COUNT(A72:A77)</f>
        <v>6</v>
      </c>
      <c r="C78" s="820" t="s">
        <v>25</v>
      </c>
      <c r="D78" s="812">
        <f>SUM(D72:D77)</f>
        <v>10</v>
      </c>
      <c r="E78" s="764"/>
      <c r="I78" s="949"/>
      <c r="U78" s="861"/>
      <c r="V78" s="767"/>
      <c r="W78" s="767"/>
      <c r="X78" s="864"/>
    </row>
    <row r="79" spans="1:26" ht="16.5" thickBot="1" x14ac:dyDescent="0.3">
      <c r="A79" s="1084"/>
      <c r="B79" s="1085"/>
      <c r="C79" s="1086"/>
      <c r="D79" s="818"/>
      <c r="E79" s="1023" t="s">
        <v>54</v>
      </c>
      <c r="U79" s="861"/>
      <c r="V79" s="767"/>
      <c r="W79" s="767"/>
      <c r="X79" s="864"/>
    </row>
    <row r="80" spans="1:26" ht="15.75" x14ac:dyDescent="0.25">
      <c r="A80" s="1088">
        <v>42713</v>
      </c>
      <c r="B80" s="788">
        <v>0.25</v>
      </c>
      <c r="C80" s="782">
        <v>0.33333333333333331</v>
      </c>
      <c r="D80" s="1030">
        <v>2</v>
      </c>
      <c r="E80" s="764"/>
      <c r="F80" s="762"/>
      <c r="U80" s="861"/>
      <c r="W80" s="767"/>
      <c r="X80" s="864"/>
    </row>
    <row r="81" spans="1:26" ht="16.5" thickBot="1" x14ac:dyDescent="0.3">
      <c r="A81" s="1089">
        <v>42714</v>
      </c>
      <c r="B81" s="783">
        <v>0.29166666666666669</v>
      </c>
      <c r="C81" s="784">
        <v>0.375</v>
      </c>
      <c r="D81" s="1030">
        <v>2</v>
      </c>
      <c r="F81" s="762"/>
      <c r="U81" s="861"/>
      <c r="W81" s="767"/>
      <c r="X81" s="864"/>
    </row>
    <row r="82" spans="1:26" ht="15.75" x14ac:dyDescent="0.25">
      <c r="A82" s="1087">
        <v>42715</v>
      </c>
      <c r="B82" s="783">
        <v>0.29166666666666669</v>
      </c>
      <c r="C82" s="784">
        <v>0.35416666666666669</v>
      </c>
      <c r="D82" s="1030">
        <v>1.5</v>
      </c>
      <c r="E82" s="869" t="s">
        <v>28</v>
      </c>
      <c r="F82" s="762"/>
      <c r="W82" s="767"/>
      <c r="X82" s="864"/>
    </row>
    <row r="83" spans="1:26" ht="16.5" thickBot="1" x14ac:dyDescent="0.3">
      <c r="A83" s="804">
        <v>42720</v>
      </c>
      <c r="B83" s="792">
        <v>0.25</v>
      </c>
      <c r="C83" s="793">
        <v>0.33333333333333331</v>
      </c>
      <c r="D83" s="1031">
        <v>2</v>
      </c>
      <c r="E83" s="874" t="s">
        <v>28</v>
      </c>
      <c r="F83" s="762"/>
      <c r="U83" s="856"/>
    </row>
    <row r="84" spans="1:26" ht="16.5" thickBot="1" x14ac:dyDescent="0.3">
      <c r="A84" s="819" t="s">
        <v>11</v>
      </c>
      <c r="B84" s="811">
        <f>COUNT(A80:A83)</f>
        <v>4</v>
      </c>
      <c r="C84" s="860" t="s">
        <v>25</v>
      </c>
      <c r="D84" s="812">
        <f>SUM(D80:D83)</f>
        <v>7.5</v>
      </c>
      <c r="F84" s="762"/>
    </row>
    <row r="85" spans="1:26" ht="16.5" thickBot="1" x14ac:dyDescent="0.3">
      <c r="A85" s="816"/>
      <c r="B85" s="817"/>
      <c r="C85" s="862"/>
      <c r="D85" s="818"/>
      <c r="F85" s="762"/>
    </row>
    <row r="86" spans="1:26" ht="15.75" x14ac:dyDescent="0.25">
      <c r="A86" s="865" t="s">
        <v>12</v>
      </c>
      <c r="B86" s="866">
        <f>B84+B78+B70+B60+B54+B43+B33+B26+B20+B15+B12+B8</f>
        <v>56</v>
      </c>
      <c r="C86" s="867" t="s">
        <v>25</v>
      </c>
      <c r="D86" s="868">
        <f>D84+D78+D70+D60+D54+D43+D33+D26+D20+D15+D12+D8</f>
        <v>150.16679999999999</v>
      </c>
      <c r="F86" s="762"/>
    </row>
    <row r="87" spans="1:26" ht="32.25" thickBot="1" x14ac:dyDescent="0.3">
      <c r="A87" s="870" t="s">
        <v>17</v>
      </c>
      <c r="B87" s="871">
        <f>AVERAGE(B84,B78,B70,B60,B54,B43,B33,B26,B20,B15,B12,B8)</f>
        <v>4.666666666666667</v>
      </c>
      <c r="C87" s="872" t="s">
        <v>25</v>
      </c>
      <c r="D87" s="873">
        <f>D86/12</f>
        <v>12.5139</v>
      </c>
      <c r="F87" s="762"/>
    </row>
    <row r="88" spans="1:26" x14ac:dyDescent="0.2">
      <c r="F88" s="762"/>
    </row>
    <row r="89" spans="1:26" x14ac:dyDescent="0.2">
      <c r="F89" s="762"/>
    </row>
    <row r="90" spans="1:26" x14ac:dyDescent="0.2">
      <c r="F90" s="762"/>
      <c r="J90" s="859"/>
      <c r="K90" s="850"/>
    </row>
    <row r="91" spans="1:26" x14ac:dyDescent="0.2">
      <c r="J91" s="859"/>
      <c r="K91" s="850"/>
    </row>
    <row r="92" spans="1:26" x14ac:dyDescent="0.2">
      <c r="F92" s="762"/>
      <c r="J92" s="859"/>
      <c r="K92" s="850"/>
    </row>
    <row r="93" spans="1:26" ht="15" x14ac:dyDescent="0.25">
      <c r="F93" s="762"/>
      <c r="J93" s="859"/>
      <c r="K93" s="850"/>
      <c r="Y93" s="875"/>
      <c r="Z93" s="875"/>
    </row>
    <row r="94" spans="1:26" ht="15" x14ac:dyDescent="0.25">
      <c r="F94" s="762"/>
      <c r="J94" s="850"/>
      <c r="K94" s="851"/>
      <c r="L94" s="842"/>
      <c r="M94" s="842"/>
      <c r="N94" s="859"/>
      <c r="O94" s="850"/>
      <c r="Y94" s="875"/>
      <c r="Z94" s="875"/>
    </row>
    <row r="95" spans="1:26" ht="15" x14ac:dyDescent="0.25">
      <c r="F95" s="762"/>
      <c r="J95" s="842"/>
      <c r="K95" s="848"/>
      <c r="L95" s="842"/>
      <c r="M95" s="842"/>
      <c r="N95" s="842"/>
      <c r="O95" s="842"/>
      <c r="Y95" s="875"/>
      <c r="Z95" s="875"/>
    </row>
    <row r="96" spans="1:26" ht="15" x14ac:dyDescent="0.25">
      <c r="J96" s="842"/>
      <c r="K96" s="848"/>
      <c r="L96" s="842"/>
      <c r="M96" s="842"/>
      <c r="N96" s="842"/>
      <c r="O96" s="842"/>
      <c r="Y96" s="875"/>
      <c r="Z96" s="875"/>
    </row>
    <row r="97" spans="4:26" ht="15" x14ac:dyDescent="0.25">
      <c r="I97" s="762"/>
      <c r="J97" s="842"/>
      <c r="K97" s="848"/>
      <c r="L97" s="842"/>
      <c r="M97" s="842"/>
      <c r="N97" s="842"/>
      <c r="O97" s="842"/>
      <c r="Y97" s="875"/>
      <c r="Z97" s="875"/>
    </row>
    <row r="98" spans="4:26" ht="15" x14ac:dyDescent="0.25">
      <c r="I98" s="762"/>
      <c r="J98" s="842"/>
      <c r="K98" s="848"/>
      <c r="L98" s="842"/>
      <c r="M98" s="842"/>
      <c r="N98" s="842"/>
      <c r="O98" s="842"/>
      <c r="Y98" s="875"/>
      <c r="Z98" s="875"/>
    </row>
    <row r="99" spans="4:26" x14ac:dyDescent="0.2">
      <c r="I99" s="762"/>
      <c r="J99" s="842"/>
      <c r="K99" s="848"/>
      <c r="L99" s="842"/>
      <c r="M99" s="842"/>
      <c r="N99" s="842"/>
      <c r="O99" s="842"/>
    </row>
    <row r="100" spans="4:26" x14ac:dyDescent="0.2">
      <c r="I100" s="762"/>
      <c r="J100" s="842"/>
      <c r="K100" s="848"/>
      <c r="L100" s="842"/>
      <c r="M100" s="842"/>
      <c r="N100" s="842"/>
      <c r="O100" s="842"/>
    </row>
    <row r="101" spans="4:26" x14ac:dyDescent="0.2">
      <c r="D101" s="762"/>
    </row>
    <row r="102" spans="4:26" x14ac:dyDescent="0.2">
      <c r="D102" s="762"/>
    </row>
    <row r="103" spans="4:26" x14ac:dyDescent="0.2">
      <c r="D103" s="762"/>
    </row>
    <row r="104" spans="4:26" x14ac:dyDescent="0.2">
      <c r="D104" s="762"/>
    </row>
    <row r="105" spans="4:26" x14ac:dyDescent="0.2">
      <c r="D105" s="762"/>
    </row>
    <row r="106" spans="4:26" x14ac:dyDescent="0.2">
      <c r="D106" s="762"/>
    </row>
  </sheetData>
  <sheetProtection sheet="1" objects="1" scenarios="1"/>
  <mergeCells count="24">
    <mergeCell ref="A64:A65"/>
    <mergeCell ref="A67:A68"/>
    <mergeCell ref="A1:D1"/>
    <mergeCell ref="G1:H1"/>
    <mergeCell ref="J1:U1"/>
    <mergeCell ref="A2:A3"/>
    <mergeCell ref="B2:C2"/>
    <mergeCell ref="D2:D3"/>
    <mergeCell ref="J2:K2"/>
    <mergeCell ref="M2:N2"/>
    <mergeCell ref="P2:Q2"/>
    <mergeCell ref="S2:T2"/>
    <mergeCell ref="J47:K47"/>
    <mergeCell ref="M47:N47"/>
    <mergeCell ref="P47:Q47"/>
    <mergeCell ref="S47:T47"/>
    <mergeCell ref="J17:K17"/>
    <mergeCell ref="M17:N17"/>
    <mergeCell ref="P17:Q17"/>
    <mergeCell ref="S17:T17"/>
    <mergeCell ref="J32:K32"/>
    <mergeCell ref="M32:N32"/>
    <mergeCell ref="P32:Q32"/>
    <mergeCell ref="S32:T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100"/>
  <sheetViews>
    <sheetView workbookViewId="0">
      <selection activeCell="J68" sqref="J68"/>
    </sheetView>
  </sheetViews>
  <sheetFormatPr defaultRowHeight="12.75" x14ac:dyDescent="0.2"/>
  <cols>
    <col min="1" max="1" width="14.28515625" style="762" bestFit="1" customWidth="1"/>
    <col min="2" max="3" width="11" style="762" bestFit="1" customWidth="1"/>
    <col min="4" max="4" width="11.7109375" style="762" customWidth="1"/>
    <col min="5" max="5" width="10.85546875" style="762" customWidth="1"/>
    <col min="6" max="6" width="5.85546875" style="789" customWidth="1"/>
    <col min="7" max="8" width="13.28515625" style="762" customWidth="1"/>
    <col min="9" max="9" width="1.28515625" style="926" customWidth="1"/>
    <col min="10" max="10" width="9.5703125" style="762" bestFit="1" customWidth="1"/>
    <col min="11" max="11" width="9.140625" style="762"/>
    <col min="12" max="12" width="1.28515625" style="762" customWidth="1"/>
    <col min="13" max="14" width="9.140625" style="762"/>
    <col min="15" max="15" width="1.28515625" style="762" customWidth="1"/>
    <col min="16" max="17" width="9.140625" style="762"/>
    <col min="18" max="18" width="1.28515625" style="762" customWidth="1"/>
    <col min="19" max="20" width="9.140625" style="762"/>
    <col min="21" max="21" width="1.28515625" style="762" customWidth="1"/>
    <col min="22" max="23" width="9.140625" style="762"/>
    <col min="24" max="24" width="1.28515625" style="762" customWidth="1"/>
    <col min="25" max="25" width="9.140625" style="762"/>
    <col min="26" max="26" width="9.140625" style="762" customWidth="1"/>
    <col min="27" max="27" width="1.5703125" style="762" customWidth="1"/>
    <col min="28" max="16384" width="9.140625" style="762"/>
  </cols>
  <sheetData>
    <row r="1" spans="1:26" ht="16.5" thickBot="1" x14ac:dyDescent="0.3">
      <c r="A1" s="1360" t="s">
        <v>84</v>
      </c>
      <c r="B1" s="1361"/>
      <c r="C1" s="1361"/>
      <c r="D1" s="1362"/>
      <c r="E1" s="876"/>
      <c r="F1" s="805"/>
      <c r="G1" s="1363" t="s">
        <v>85</v>
      </c>
      <c r="H1" s="1364"/>
      <c r="I1" s="953"/>
      <c r="J1" s="1357" t="s">
        <v>59</v>
      </c>
      <c r="K1" s="1358"/>
      <c r="L1" s="1358"/>
      <c r="M1" s="1358"/>
      <c r="N1" s="1358"/>
      <c r="O1" s="1358"/>
      <c r="P1" s="1358"/>
      <c r="Q1" s="1358"/>
      <c r="R1" s="1358"/>
      <c r="S1" s="1358"/>
      <c r="T1" s="1358"/>
      <c r="U1" s="1359"/>
    </row>
    <row r="2" spans="1:26" ht="16.5" thickBot="1" x14ac:dyDescent="0.3">
      <c r="A2" s="1365" t="s">
        <v>20</v>
      </c>
      <c r="B2" s="1367" t="s">
        <v>21</v>
      </c>
      <c r="C2" s="1368"/>
      <c r="D2" s="1384" t="s">
        <v>22</v>
      </c>
      <c r="E2" s="876"/>
      <c r="F2" s="805"/>
      <c r="G2" s="881" t="s">
        <v>27</v>
      </c>
      <c r="H2" s="882" t="s">
        <v>28</v>
      </c>
      <c r="I2" s="953"/>
      <c r="J2" s="1347" t="s">
        <v>68</v>
      </c>
      <c r="K2" s="1344"/>
      <c r="L2" s="884"/>
      <c r="M2" s="1343" t="s">
        <v>69</v>
      </c>
      <c r="N2" s="1344"/>
      <c r="O2" s="884"/>
      <c r="P2" s="1343" t="s">
        <v>70</v>
      </c>
      <c r="Q2" s="1344"/>
      <c r="R2" s="884"/>
      <c r="S2" s="1345">
        <v>2016</v>
      </c>
      <c r="T2" s="1346"/>
      <c r="U2" s="885"/>
    </row>
    <row r="3" spans="1:26" ht="16.5" thickBot="1" x14ac:dyDescent="0.3">
      <c r="A3" s="1383"/>
      <c r="B3" s="877" t="s">
        <v>23</v>
      </c>
      <c r="C3" s="878" t="s">
        <v>24</v>
      </c>
      <c r="D3" s="1385"/>
      <c r="E3" s="876"/>
      <c r="F3" s="805"/>
      <c r="G3" s="883" t="s">
        <v>0</v>
      </c>
      <c r="H3" s="702">
        <f>D5</f>
        <v>2</v>
      </c>
      <c r="I3" s="953"/>
      <c r="J3" s="886" t="s">
        <v>48</v>
      </c>
      <c r="K3" s="887" t="s">
        <v>49</v>
      </c>
      <c r="L3" s="888"/>
      <c r="M3" s="889" t="s">
        <v>48</v>
      </c>
      <c r="N3" s="887" t="s">
        <v>49</v>
      </c>
      <c r="O3" s="888"/>
      <c r="P3" s="889" t="s">
        <v>48</v>
      </c>
      <c r="Q3" s="887" t="s">
        <v>49</v>
      </c>
      <c r="R3" s="888"/>
      <c r="S3" s="889" t="s">
        <v>48</v>
      </c>
      <c r="T3" s="887" t="s">
        <v>49</v>
      </c>
      <c r="U3" s="890"/>
    </row>
    <row r="4" spans="1:26" ht="16.5" thickBot="1" x14ac:dyDescent="0.3">
      <c r="A4" s="879">
        <v>42012</v>
      </c>
      <c r="B4" s="880">
        <v>0.25</v>
      </c>
      <c r="C4" s="880">
        <v>0.33333333333333331</v>
      </c>
      <c r="D4" s="1016">
        <v>2</v>
      </c>
      <c r="E4" s="1022" t="s">
        <v>54</v>
      </c>
      <c r="F4" s="805"/>
      <c r="G4" s="908" t="s">
        <v>1</v>
      </c>
      <c r="H4" s="482">
        <f>D14</f>
        <v>14.75</v>
      </c>
      <c r="I4" s="953"/>
      <c r="J4" s="891">
        <v>41299</v>
      </c>
      <c r="K4" s="892" t="s">
        <v>43</v>
      </c>
      <c r="L4" s="893"/>
      <c r="M4" s="894">
        <v>41646</v>
      </c>
      <c r="N4" s="892" t="s">
        <v>43</v>
      </c>
      <c r="O4" s="893"/>
      <c r="P4" s="894">
        <v>42012</v>
      </c>
      <c r="Q4" s="892" t="s">
        <v>43</v>
      </c>
      <c r="R4" s="808"/>
      <c r="S4" s="799"/>
      <c r="T4" s="807"/>
      <c r="U4" s="809"/>
    </row>
    <row r="5" spans="1:26" ht="16.5" thickBot="1" x14ac:dyDescent="0.3">
      <c r="A5" s="499" t="s">
        <v>0</v>
      </c>
      <c r="B5" s="500">
        <f>COUNT(A4:A4)</f>
        <v>1</v>
      </c>
      <c r="C5" s="501" t="s">
        <v>25</v>
      </c>
      <c r="D5" s="502">
        <f>SUM(D4:D4)</f>
        <v>2</v>
      </c>
      <c r="E5" s="876"/>
      <c r="F5" s="805"/>
      <c r="G5" s="908" t="s">
        <v>2</v>
      </c>
      <c r="H5" s="482">
        <f>D18</f>
        <v>4.5</v>
      </c>
      <c r="I5" s="953"/>
      <c r="J5" s="895">
        <v>41323</v>
      </c>
      <c r="K5" s="892" t="s">
        <v>43</v>
      </c>
      <c r="L5" s="893"/>
      <c r="M5" s="896">
        <v>41682</v>
      </c>
      <c r="N5" s="897" t="s">
        <v>50</v>
      </c>
      <c r="O5" s="808"/>
      <c r="P5" s="896">
        <v>42055</v>
      </c>
      <c r="Q5" s="897" t="s">
        <v>43</v>
      </c>
      <c r="R5" s="808"/>
      <c r="S5" s="813"/>
      <c r="T5" s="814"/>
      <c r="U5" s="815"/>
    </row>
    <row r="6" spans="1:26" ht="16.5" thickBot="1" x14ac:dyDescent="0.3">
      <c r="A6" s="503"/>
      <c r="B6" s="504"/>
      <c r="C6" s="504"/>
      <c r="D6" s="505"/>
      <c r="E6" s="876"/>
      <c r="F6" s="805"/>
      <c r="G6" s="908" t="s">
        <v>3</v>
      </c>
      <c r="H6" s="482">
        <f>D21</f>
        <v>2</v>
      </c>
      <c r="I6" s="953"/>
      <c r="J6" s="895">
        <v>41337</v>
      </c>
      <c r="K6" s="892" t="s">
        <v>43</v>
      </c>
      <c r="L6" s="893"/>
      <c r="M6" s="896">
        <v>41702</v>
      </c>
      <c r="N6" s="897" t="s">
        <v>43</v>
      </c>
      <c r="O6" s="808"/>
      <c r="P6" s="896">
        <v>42070</v>
      </c>
      <c r="Q6" s="897" t="s">
        <v>43</v>
      </c>
      <c r="R6" s="808"/>
      <c r="S6" s="813"/>
      <c r="T6" s="814"/>
      <c r="U6" s="815"/>
    </row>
    <row r="7" spans="1:26" ht="15.75" x14ac:dyDescent="0.25">
      <c r="A7" s="958">
        <v>42038</v>
      </c>
      <c r="B7" s="959">
        <v>0.25</v>
      </c>
      <c r="C7" s="959">
        <v>0.33333333333333331</v>
      </c>
      <c r="D7" s="960">
        <v>2</v>
      </c>
      <c r="E7" s="961"/>
      <c r="F7" s="805"/>
      <c r="G7" s="908" t="s">
        <v>29</v>
      </c>
      <c r="H7" s="482">
        <f>D32</f>
        <v>21.33</v>
      </c>
      <c r="I7" s="953"/>
      <c r="J7" s="895">
        <v>41368</v>
      </c>
      <c r="K7" s="897" t="s">
        <v>74</v>
      </c>
      <c r="L7" s="893"/>
      <c r="M7" s="896">
        <v>41746</v>
      </c>
      <c r="N7" s="897" t="s">
        <v>43</v>
      </c>
      <c r="O7" s="808"/>
      <c r="P7" s="896">
        <v>42104</v>
      </c>
      <c r="Q7" s="897" t="s">
        <v>39</v>
      </c>
      <c r="R7" s="808"/>
      <c r="S7" s="813"/>
      <c r="T7" s="814"/>
      <c r="U7" s="815"/>
    </row>
    <row r="8" spans="1:26" ht="15.75" x14ac:dyDescent="0.25">
      <c r="A8" s="962">
        <v>42039</v>
      </c>
      <c r="B8" s="963">
        <v>0.25</v>
      </c>
      <c r="C8" s="963">
        <v>0.33333333333333331</v>
      </c>
      <c r="D8" s="964">
        <v>2</v>
      </c>
      <c r="E8" s="961"/>
      <c r="F8" s="805"/>
      <c r="G8" s="908" t="s">
        <v>5</v>
      </c>
      <c r="H8" s="482">
        <f>D44</f>
        <v>31.43</v>
      </c>
      <c r="I8" s="953"/>
      <c r="J8" s="895">
        <v>41424</v>
      </c>
      <c r="K8" s="897" t="s">
        <v>40</v>
      </c>
      <c r="L8" s="893"/>
      <c r="M8" s="896">
        <v>41787</v>
      </c>
      <c r="N8" s="897" t="s">
        <v>39</v>
      </c>
      <c r="O8" s="808"/>
      <c r="P8" s="896">
        <v>42142</v>
      </c>
      <c r="Q8" s="897" t="s">
        <v>40</v>
      </c>
      <c r="R8" s="808"/>
      <c r="S8" s="800"/>
      <c r="T8" s="814"/>
      <c r="U8" s="809"/>
    </row>
    <row r="9" spans="1:26" ht="15.75" x14ac:dyDescent="0.25">
      <c r="A9" s="962">
        <v>42041</v>
      </c>
      <c r="B9" s="965">
        <v>0.25</v>
      </c>
      <c r="C9" s="965">
        <v>0.33333333333333331</v>
      </c>
      <c r="D9" s="522">
        <v>2</v>
      </c>
      <c r="E9" s="961"/>
      <c r="F9" s="805"/>
      <c r="G9" s="908" t="s">
        <v>6</v>
      </c>
      <c r="H9" s="482">
        <f>D53</f>
        <v>25.83</v>
      </c>
      <c r="I9" s="953"/>
      <c r="J9" s="895">
        <v>41438</v>
      </c>
      <c r="K9" s="897" t="s">
        <v>42</v>
      </c>
      <c r="L9" s="893"/>
      <c r="M9" s="898">
        <v>41809</v>
      </c>
      <c r="N9" s="899" t="s">
        <v>42</v>
      </c>
      <c r="O9" s="808"/>
      <c r="P9" s="896">
        <v>42171</v>
      </c>
      <c r="Q9" s="897" t="s">
        <v>42</v>
      </c>
      <c r="R9" s="808"/>
      <c r="S9" s="800"/>
      <c r="T9" s="801"/>
      <c r="U9" s="809"/>
    </row>
    <row r="10" spans="1:26" ht="15.75" x14ac:dyDescent="0.25">
      <c r="A10" s="966">
        <v>42051</v>
      </c>
      <c r="B10" s="965">
        <v>0.27083333333333331</v>
      </c>
      <c r="C10" s="965">
        <v>0.33333333333333331</v>
      </c>
      <c r="D10" s="522">
        <v>1.5</v>
      </c>
      <c r="E10" s="961"/>
      <c r="F10" s="805"/>
      <c r="G10" s="908" t="s">
        <v>7</v>
      </c>
      <c r="H10" s="482">
        <f>D58</f>
        <v>9.58</v>
      </c>
      <c r="I10" s="953"/>
      <c r="J10" s="895">
        <v>41471</v>
      </c>
      <c r="K10" s="897" t="s">
        <v>39</v>
      </c>
      <c r="L10" s="893"/>
      <c r="M10" s="896">
        <v>41822</v>
      </c>
      <c r="N10" s="897" t="s">
        <v>39</v>
      </c>
      <c r="O10" s="808"/>
      <c r="P10" s="896">
        <v>42206</v>
      </c>
      <c r="Q10" s="897" t="s">
        <v>51</v>
      </c>
      <c r="R10" s="808"/>
      <c r="S10" s="800"/>
      <c r="T10" s="814"/>
      <c r="U10" s="809"/>
    </row>
    <row r="11" spans="1:26" ht="15.75" x14ac:dyDescent="0.25">
      <c r="A11" s="1381">
        <v>42054</v>
      </c>
      <c r="B11" s="965">
        <v>0.25</v>
      </c>
      <c r="C11" s="965">
        <v>0.36458333333333331</v>
      </c>
      <c r="D11" s="522">
        <v>2.75</v>
      </c>
      <c r="E11" s="961"/>
      <c r="F11" s="805"/>
      <c r="G11" s="908" t="s">
        <v>8</v>
      </c>
      <c r="H11" s="806">
        <f>D63</f>
        <v>8.75</v>
      </c>
      <c r="I11" s="953"/>
      <c r="J11" s="895">
        <v>41498</v>
      </c>
      <c r="K11" s="897" t="s">
        <v>42</v>
      </c>
      <c r="L11" s="893"/>
      <c r="M11" s="896">
        <v>41873</v>
      </c>
      <c r="N11" s="899" t="s">
        <v>42</v>
      </c>
      <c r="O11" s="808"/>
      <c r="P11" s="896">
        <v>42221</v>
      </c>
      <c r="Q11" s="897" t="s">
        <v>42</v>
      </c>
      <c r="R11" s="808"/>
      <c r="S11" s="800"/>
      <c r="T11" s="814"/>
      <c r="U11" s="809"/>
    </row>
    <row r="12" spans="1:26" ht="16.5" thickBot="1" x14ac:dyDescent="0.3">
      <c r="A12" s="1382"/>
      <c r="B12" s="967">
        <v>0.79166666666666663</v>
      </c>
      <c r="C12" s="967">
        <v>0.875</v>
      </c>
      <c r="D12" s="624">
        <v>2</v>
      </c>
      <c r="E12" s="926"/>
      <c r="F12" s="805"/>
      <c r="G12" s="908" t="s">
        <v>9</v>
      </c>
      <c r="H12" s="806">
        <f>D70</f>
        <v>16.25</v>
      </c>
      <c r="I12" s="953"/>
      <c r="J12" s="895">
        <v>41527</v>
      </c>
      <c r="K12" s="897" t="s">
        <v>39</v>
      </c>
      <c r="L12" s="893"/>
      <c r="M12" s="896">
        <v>41884</v>
      </c>
      <c r="N12" s="897" t="s">
        <v>51</v>
      </c>
      <c r="O12" s="808"/>
      <c r="P12" s="800">
        <v>42249</v>
      </c>
      <c r="Q12" s="897" t="s">
        <v>39</v>
      </c>
      <c r="R12" s="808"/>
      <c r="S12" s="800"/>
      <c r="T12" s="814"/>
      <c r="U12" s="809"/>
    </row>
    <row r="13" spans="1:26" ht="16.5" thickBot="1" x14ac:dyDescent="0.3">
      <c r="A13" s="968">
        <v>42055</v>
      </c>
      <c r="B13" s="880">
        <v>0.22916666666666666</v>
      </c>
      <c r="C13" s="880">
        <v>0.33333333333333331</v>
      </c>
      <c r="D13" s="1016">
        <v>2.5</v>
      </c>
      <c r="E13" s="1022" t="s">
        <v>54</v>
      </c>
      <c r="G13" s="908" t="s">
        <v>10</v>
      </c>
      <c r="H13" s="806">
        <f>D75</f>
        <v>6</v>
      </c>
      <c r="I13" s="953"/>
      <c r="J13" s="895">
        <v>41551</v>
      </c>
      <c r="K13" s="897" t="s">
        <v>39</v>
      </c>
      <c r="L13" s="893"/>
      <c r="M13" s="896">
        <v>41920</v>
      </c>
      <c r="N13" s="897" t="s">
        <v>40</v>
      </c>
      <c r="O13" s="808"/>
      <c r="P13" s="800">
        <v>42296</v>
      </c>
      <c r="Q13" s="897" t="s">
        <v>43</v>
      </c>
      <c r="R13" s="808"/>
      <c r="S13" s="800"/>
      <c r="T13" s="801"/>
      <c r="U13" s="809"/>
    </row>
    <row r="14" spans="1:26" ht="16.5" thickBot="1" x14ac:dyDescent="0.3">
      <c r="A14" s="510" t="s">
        <v>1</v>
      </c>
      <c r="B14" s="511">
        <f>COUNT(A7:A13)</f>
        <v>6</v>
      </c>
      <c r="C14" s="512" t="s">
        <v>25</v>
      </c>
      <c r="D14" s="513">
        <f>SUM(D7:D13)</f>
        <v>14.75</v>
      </c>
      <c r="E14" s="969"/>
      <c r="F14" s="805"/>
      <c r="G14" s="908" t="s">
        <v>11</v>
      </c>
      <c r="H14" s="806">
        <f>D79</f>
        <v>4.5</v>
      </c>
      <c r="I14" s="953"/>
      <c r="J14" s="895">
        <v>41603</v>
      </c>
      <c r="K14" s="892" t="s">
        <v>43</v>
      </c>
      <c r="L14" s="893"/>
      <c r="M14" s="896">
        <v>41962</v>
      </c>
      <c r="N14" s="897" t="s">
        <v>43</v>
      </c>
      <c r="O14" s="808"/>
      <c r="P14" s="800">
        <v>42332</v>
      </c>
      <c r="Q14" s="897" t="s">
        <v>43</v>
      </c>
      <c r="R14" s="808"/>
      <c r="S14" s="800"/>
      <c r="T14" s="801"/>
      <c r="U14" s="809"/>
    </row>
    <row r="15" spans="1:26" ht="16.5" thickBot="1" x14ac:dyDescent="0.3">
      <c r="A15" s="503"/>
      <c r="B15" s="504"/>
      <c r="C15" s="504"/>
      <c r="D15" s="505"/>
      <c r="E15" s="969"/>
      <c r="G15" s="909" t="s">
        <v>30</v>
      </c>
      <c r="H15" s="822">
        <f>SUM(H3:H14)</f>
        <v>146.91999999999999</v>
      </c>
      <c r="I15" s="953"/>
      <c r="J15" s="900">
        <v>41633</v>
      </c>
      <c r="K15" s="901" t="s">
        <v>43</v>
      </c>
      <c r="L15" s="902"/>
      <c r="M15" s="903">
        <v>41985</v>
      </c>
      <c r="N15" s="904" t="s">
        <v>43</v>
      </c>
      <c r="O15" s="823"/>
      <c r="P15" s="802">
        <v>42358</v>
      </c>
      <c r="Q15" s="803" t="s">
        <v>55</v>
      </c>
      <c r="R15" s="823"/>
      <c r="S15" s="802"/>
      <c r="T15" s="824"/>
      <c r="U15" s="825"/>
    </row>
    <row r="16" spans="1:26" ht="16.5" thickBot="1" x14ac:dyDescent="0.3">
      <c r="A16" s="970">
        <v>42069</v>
      </c>
      <c r="B16" s="971">
        <v>0.25</v>
      </c>
      <c r="C16" s="971">
        <v>0.375</v>
      </c>
      <c r="D16" s="972">
        <v>3</v>
      </c>
      <c r="E16" s="969"/>
      <c r="G16" s="956"/>
      <c r="H16" s="818"/>
      <c r="I16" s="953"/>
      <c r="J16" s="905"/>
      <c r="K16" s="906"/>
      <c r="L16" s="907"/>
      <c r="M16" s="906"/>
      <c r="N16" s="906"/>
      <c r="O16" s="907"/>
      <c r="P16" s="906"/>
      <c r="Q16" s="906"/>
      <c r="R16" s="907"/>
      <c r="S16" s="906"/>
      <c r="T16" s="906"/>
      <c r="U16" s="907"/>
      <c r="V16" s="826"/>
      <c r="W16" s="827"/>
      <c r="X16" s="827"/>
      <c r="Y16" s="826"/>
      <c r="Z16" s="828"/>
    </row>
    <row r="17" spans="1:38" ht="15.75" customHeight="1" thickBot="1" x14ac:dyDescent="0.3">
      <c r="A17" s="973">
        <v>42070</v>
      </c>
      <c r="B17" s="974">
        <v>0.27083333333333331</v>
      </c>
      <c r="C17" s="974">
        <v>0.33333333333333331</v>
      </c>
      <c r="D17" s="1017">
        <v>1.5</v>
      </c>
      <c r="E17" s="1022" t="s">
        <v>54</v>
      </c>
      <c r="F17" s="805"/>
      <c r="G17" s="758"/>
      <c r="H17" s="758"/>
      <c r="I17" s="953"/>
      <c r="J17" s="1347" t="s">
        <v>58</v>
      </c>
      <c r="K17" s="1344"/>
      <c r="L17" s="884"/>
      <c r="M17" s="1345">
        <v>2010</v>
      </c>
      <c r="N17" s="1346"/>
      <c r="O17" s="910"/>
      <c r="P17" s="1345">
        <v>2011</v>
      </c>
      <c r="Q17" s="1346"/>
      <c r="R17" s="910"/>
      <c r="S17" s="1345">
        <v>2012</v>
      </c>
      <c r="T17" s="1348"/>
      <c r="U17" s="911"/>
    </row>
    <row r="18" spans="1:38" ht="15.75" customHeight="1" thickBot="1" x14ac:dyDescent="0.3">
      <c r="A18" s="499" t="s">
        <v>2</v>
      </c>
      <c r="B18" s="500">
        <f>COUNT(A16:A17)</f>
        <v>2</v>
      </c>
      <c r="C18" s="517" t="s">
        <v>25</v>
      </c>
      <c r="D18" s="502">
        <f>SUM(D16:D17)</f>
        <v>4.5</v>
      </c>
      <c r="E18" s="975"/>
      <c r="G18" s="829"/>
      <c r="H18" s="829"/>
      <c r="I18" s="953"/>
      <c r="J18" s="886" t="s">
        <v>48</v>
      </c>
      <c r="K18" s="887" t="s">
        <v>49</v>
      </c>
      <c r="L18" s="888"/>
      <c r="M18" s="889" t="s">
        <v>48</v>
      </c>
      <c r="N18" s="887" t="s">
        <v>49</v>
      </c>
      <c r="O18" s="888"/>
      <c r="P18" s="889" t="s">
        <v>48</v>
      </c>
      <c r="Q18" s="887" t="s">
        <v>49</v>
      </c>
      <c r="R18" s="888"/>
      <c r="S18" s="889" t="s">
        <v>48</v>
      </c>
      <c r="T18" s="912" t="s">
        <v>49</v>
      </c>
      <c r="U18" s="913"/>
    </row>
    <row r="19" spans="1:38" ht="15.75" customHeight="1" thickBot="1" x14ac:dyDescent="0.3">
      <c r="A19" s="503"/>
      <c r="B19" s="504"/>
      <c r="C19" s="518"/>
      <c r="D19" s="505"/>
      <c r="E19" s="961"/>
      <c r="F19" s="830"/>
      <c r="G19" s="829"/>
      <c r="H19" s="829"/>
      <c r="I19" s="953"/>
      <c r="J19" s="891">
        <v>39829</v>
      </c>
      <c r="K19" s="892" t="s">
        <v>43</v>
      </c>
      <c r="L19" s="893"/>
      <c r="M19" s="894">
        <v>40189</v>
      </c>
      <c r="N19" s="892" t="s">
        <v>43</v>
      </c>
      <c r="O19" s="893"/>
      <c r="P19" s="894">
        <v>40557</v>
      </c>
      <c r="Q19" s="892" t="s">
        <v>43</v>
      </c>
      <c r="R19" s="893"/>
      <c r="S19" s="894">
        <v>40912</v>
      </c>
      <c r="T19" s="914" t="s">
        <v>43</v>
      </c>
      <c r="U19" s="915"/>
    </row>
    <row r="20" spans="1:38" ht="15.75" customHeight="1" thickBot="1" x14ac:dyDescent="0.3">
      <c r="A20" s="973">
        <v>42104</v>
      </c>
      <c r="B20" s="974">
        <v>0.66666666666666663</v>
      </c>
      <c r="C20" s="974">
        <v>0.75</v>
      </c>
      <c r="D20" s="1017">
        <v>2</v>
      </c>
      <c r="E20" s="1022" t="s">
        <v>54</v>
      </c>
      <c r="F20" s="830"/>
      <c r="G20" s="829"/>
      <c r="H20" s="829"/>
      <c r="I20" s="953"/>
      <c r="J20" s="895">
        <v>39849</v>
      </c>
      <c r="K20" s="897" t="s">
        <v>43</v>
      </c>
      <c r="L20" s="893"/>
      <c r="M20" s="916">
        <v>40210</v>
      </c>
      <c r="N20" s="917" t="s">
        <v>43</v>
      </c>
      <c r="O20" s="918"/>
      <c r="P20" s="916">
        <v>40585</v>
      </c>
      <c r="Q20" s="897" t="s">
        <v>43</v>
      </c>
      <c r="R20" s="918"/>
      <c r="S20" s="916">
        <v>40952</v>
      </c>
      <c r="T20" s="919" t="s">
        <v>43</v>
      </c>
      <c r="U20" s="920"/>
    </row>
    <row r="21" spans="1:38" ht="15.75" customHeight="1" thickBot="1" x14ac:dyDescent="0.3">
      <c r="A21" s="499" t="s">
        <v>3</v>
      </c>
      <c r="B21" s="500">
        <f>COUNT(A20:A20)</f>
        <v>1</v>
      </c>
      <c r="C21" s="517" t="s">
        <v>25</v>
      </c>
      <c r="D21" s="502">
        <f>SUM(D20:D20)</f>
        <v>2</v>
      </c>
      <c r="E21" s="975"/>
      <c r="F21" s="830"/>
      <c r="G21" s="758"/>
      <c r="H21" s="829"/>
      <c r="I21" s="953"/>
      <c r="J21" s="895">
        <v>39876</v>
      </c>
      <c r="K21" s="897" t="s">
        <v>38</v>
      </c>
      <c r="L21" s="893"/>
      <c r="M21" s="916">
        <v>40239</v>
      </c>
      <c r="N21" s="917" t="s">
        <v>53</v>
      </c>
      <c r="O21" s="918"/>
      <c r="P21" s="916">
        <v>40631</v>
      </c>
      <c r="Q21" s="897" t="s">
        <v>43</v>
      </c>
      <c r="R21" s="918"/>
      <c r="S21" s="916">
        <v>40974</v>
      </c>
      <c r="T21" s="919" t="s">
        <v>43</v>
      </c>
      <c r="U21" s="920"/>
    </row>
    <row r="22" spans="1:38" ht="15.75" customHeight="1" thickBot="1" x14ac:dyDescent="0.3">
      <c r="A22" s="503"/>
      <c r="B22" s="504"/>
      <c r="C22" s="518"/>
      <c r="D22" s="505"/>
      <c r="E22" s="976"/>
      <c r="F22" s="830"/>
      <c r="G22" s="758"/>
      <c r="H22" s="829"/>
      <c r="I22" s="953"/>
      <c r="J22" s="895">
        <v>39930</v>
      </c>
      <c r="K22" s="897" t="s">
        <v>39</v>
      </c>
      <c r="L22" s="893"/>
      <c r="M22" s="916">
        <v>40274</v>
      </c>
      <c r="N22" s="917" t="s">
        <v>39</v>
      </c>
      <c r="O22" s="918"/>
      <c r="P22" s="916">
        <v>40660</v>
      </c>
      <c r="Q22" s="917" t="s">
        <v>39</v>
      </c>
      <c r="R22" s="918"/>
      <c r="S22" s="916">
        <v>41016</v>
      </c>
      <c r="T22" s="921" t="s">
        <v>39</v>
      </c>
      <c r="U22" s="922"/>
    </row>
    <row r="23" spans="1:38" ht="15.75" customHeight="1" thickBot="1" x14ac:dyDescent="0.3">
      <c r="A23" s="977">
        <v>42136</v>
      </c>
      <c r="B23" s="978">
        <v>0.58333333333333337</v>
      </c>
      <c r="C23" s="978">
        <v>0.77083333333333337</v>
      </c>
      <c r="D23" s="516">
        <v>4.5</v>
      </c>
      <c r="E23" s="976"/>
      <c r="G23" s="758"/>
      <c r="H23" s="758"/>
      <c r="I23" s="953"/>
      <c r="J23" s="895">
        <v>39962</v>
      </c>
      <c r="K23" s="897" t="s">
        <v>39</v>
      </c>
      <c r="L23" s="893"/>
      <c r="M23" s="896">
        <v>40325</v>
      </c>
      <c r="N23" s="917" t="s">
        <v>39</v>
      </c>
      <c r="O23" s="893"/>
      <c r="P23" s="896">
        <v>40694</v>
      </c>
      <c r="Q23" s="917" t="s">
        <v>39</v>
      </c>
      <c r="R23" s="893"/>
      <c r="S23" s="896">
        <v>41032</v>
      </c>
      <c r="T23" s="921" t="s">
        <v>39</v>
      </c>
      <c r="U23" s="922"/>
    </row>
    <row r="24" spans="1:38" ht="15.75" customHeight="1" thickBot="1" x14ac:dyDescent="0.3">
      <c r="A24" s="979">
        <v>42142</v>
      </c>
      <c r="B24" s="974">
        <v>0.58333333333333337</v>
      </c>
      <c r="C24" s="974">
        <v>0.79166666666666663</v>
      </c>
      <c r="D24" s="1017">
        <v>5</v>
      </c>
      <c r="E24" s="1022" t="s">
        <v>82</v>
      </c>
      <c r="F24" s="805"/>
      <c r="G24" s="758"/>
      <c r="H24" s="758"/>
      <c r="I24" s="953"/>
      <c r="J24" s="895">
        <v>39993</v>
      </c>
      <c r="K24" s="897" t="s">
        <v>39</v>
      </c>
      <c r="L24" s="893"/>
      <c r="M24" s="896">
        <v>40352</v>
      </c>
      <c r="N24" s="897" t="s">
        <v>42</v>
      </c>
      <c r="O24" s="893"/>
      <c r="P24" s="896">
        <v>40722</v>
      </c>
      <c r="Q24" s="897" t="s">
        <v>51</v>
      </c>
      <c r="R24" s="893"/>
      <c r="S24" s="896">
        <v>41089</v>
      </c>
      <c r="T24" s="919" t="s">
        <v>40</v>
      </c>
      <c r="U24" s="920"/>
    </row>
    <row r="25" spans="1:38" ht="15.75" customHeight="1" x14ac:dyDescent="0.25">
      <c r="A25" s="980">
        <v>42143</v>
      </c>
      <c r="B25" s="981">
        <v>0.625</v>
      </c>
      <c r="C25" s="981">
        <v>0.71875</v>
      </c>
      <c r="D25" s="714">
        <v>2.25</v>
      </c>
      <c r="E25" s="976"/>
      <c r="F25" s="805"/>
      <c r="G25" s="758"/>
      <c r="H25" s="758"/>
      <c r="I25" s="953"/>
      <c r="J25" s="895">
        <v>40022</v>
      </c>
      <c r="K25" s="897" t="s">
        <v>42</v>
      </c>
      <c r="L25" s="893"/>
      <c r="M25" s="896">
        <v>40381</v>
      </c>
      <c r="N25" s="917" t="s">
        <v>39</v>
      </c>
      <c r="O25" s="893"/>
      <c r="P25" s="896">
        <v>40746</v>
      </c>
      <c r="Q25" s="897" t="s">
        <v>51</v>
      </c>
      <c r="R25" s="893"/>
      <c r="S25" s="896">
        <v>41116</v>
      </c>
      <c r="T25" s="921" t="s">
        <v>39</v>
      </c>
      <c r="U25" s="922"/>
    </row>
    <row r="26" spans="1:38" ht="15.75" customHeight="1" x14ac:dyDescent="0.25">
      <c r="A26" s="982">
        <v>42144</v>
      </c>
      <c r="B26" s="983">
        <v>0.66666666666666663</v>
      </c>
      <c r="C26" s="983">
        <v>0.78125</v>
      </c>
      <c r="D26" s="547">
        <v>2.75</v>
      </c>
      <c r="E26" s="976"/>
      <c r="F26" s="805"/>
      <c r="G26" s="758"/>
      <c r="H26" s="758"/>
      <c r="I26" s="953"/>
      <c r="J26" s="895">
        <v>40035</v>
      </c>
      <c r="K26" s="897" t="s">
        <v>42</v>
      </c>
      <c r="L26" s="893"/>
      <c r="M26" s="896">
        <v>40401</v>
      </c>
      <c r="N26" s="917" t="s">
        <v>39</v>
      </c>
      <c r="O26" s="893"/>
      <c r="P26" s="896">
        <v>40759</v>
      </c>
      <c r="Q26" s="897" t="s">
        <v>42</v>
      </c>
      <c r="R26" s="893"/>
      <c r="S26" s="896">
        <v>41127</v>
      </c>
      <c r="T26" s="919" t="s">
        <v>42</v>
      </c>
      <c r="U26" s="920"/>
    </row>
    <row r="27" spans="1:38" ht="15.75" customHeight="1" x14ac:dyDescent="0.25">
      <c r="A27" s="984">
        <v>42150</v>
      </c>
      <c r="B27" s="983">
        <v>0.66666666666666663</v>
      </c>
      <c r="C27" s="983">
        <v>0.75</v>
      </c>
      <c r="D27" s="547">
        <v>2</v>
      </c>
      <c r="E27" s="976"/>
      <c r="F27" s="805"/>
      <c r="G27" s="758"/>
      <c r="H27" s="758"/>
      <c r="I27" s="953"/>
      <c r="J27" s="895">
        <v>40080</v>
      </c>
      <c r="K27" s="897" t="s">
        <v>39</v>
      </c>
      <c r="L27" s="893"/>
      <c r="M27" s="896">
        <v>40422</v>
      </c>
      <c r="N27" s="917" t="s">
        <v>39</v>
      </c>
      <c r="O27" s="893"/>
      <c r="P27" s="896">
        <v>40800</v>
      </c>
      <c r="Q27" s="897" t="s">
        <v>39</v>
      </c>
      <c r="R27" s="893"/>
      <c r="S27" s="896">
        <v>41153</v>
      </c>
      <c r="T27" s="919" t="s">
        <v>42</v>
      </c>
      <c r="U27" s="920"/>
    </row>
    <row r="28" spans="1:38" ht="15.75" customHeight="1" x14ac:dyDescent="0.25">
      <c r="A28" s="985">
        <v>42151</v>
      </c>
      <c r="B28" s="983">
        <v>0.66666666666666663</v>
      </c>
      <c r="C28" s="983">
        <v>0.71875</v>
      </c>
      <c r="D28" s="547">
        <v>1.25</v>
      </c>
      <c r="E28" s="976"/>
      <c r="F28" s="805"/>
      <c r="G28" s="758"/>
      <c r="H28" s="758"/>
      <c r="I28" s="953"/>
      <c r="J28" s="895">
        <v>40093</v>
      </c>
      <c r="K28" s="897" t="s">
        <v>39</v>
      </c>
      <c r="L28" s="893"/>
      <c r="M28" s="896">
        <v>40478</v>
      </c>
      <c r="N28" s="897" t="s">
        <v>53</v>
      </c>
      <c r="O28" s="893"/>
      <c r="P28" s="896">
        <v>40847</v>
      </c>
      <c r="Q28" s="897" t="s">
        <v>55</v>
      </c>
      <c r="R28" s="893"/>
      <c r="S28" s="896">
        <v>41185</v>
      </c>
      <c r="T28" s="919" t="s">
        <v>42</v>
      </c>
      <c r="U28" s="920"/>
    </row>
    <row r="29" spans="1:38" ht="15.75" customHeight="1" x14ac:dyDescent="0.25">
      <c r="A29" s="982">
        <v>42152</v>
      </c>
      <c r="B29" s="983">
        <v>0.66666666666666663</v>
      </c>
      <c r="C29" s="983">
        <v>0.72916666666666663</v>
      </c>
      <c r="D29" s="547">
        <v>1.5</v>
      </c>
      <c r="E29" s="976"/>
      <c r="F29" s="805"/>
      <c r="G29" s="758"/>
      <c r="H29" s="758"/>
      <c r="I29" s="953"/>
      <c r="J29" s="895">
        <v>40129</v>
      </c>
      <c r="K29" s="897" t="s">
        <v>53</v>
      </c>
      <c r="L29" s="893"/>
      <c r="M29" s="896">
        <v>40490</v>
      </c>
      <c r="N29" s="897" t="s">
        <v>53</v>
      </c>
      <c r="O29" s="893"/>
      <c r="P29" s="896">
        <v>40865</v>
      </c>
      <c r="Q29" s="897" t="s">
        <v>43</v>
      </c>
      <c r="R29" s="893"/>
      <c r="S29" s="896">
        <v>41242</v>
      </c>
      <c r="T29" s="919" t="s">
        <v>43</v>
      </c>
      <c r="U29" s="920"/>
    </row>
    <row r="30" spans="1:38" ht="15.75" customHeight="1" thickBot="1" x14ac:dyDescent="0.3">
      <c r="A30" s="984">
        <v>42153</v>
      </c>
      <c r="B30" s="986">
        <v>0.66666666666666663</v>
      </c>
      <c r="C30" s="986">
        <v>0.73263888888888884</v>
      </c>
      <c r="D30" s="647">
        <v>1.58</v>
      </c>
      <c r="E30" s="976"/>
      <c r="G30" s="831"/>
      <c r="H30" s="758"/>
      <c r="I30" s="954"/>
      <c r="J30" s="900">
        <v>40168</v>
      </c>
      <c r="K30" s="901" t="s">
        <v>43</v>
      </c>
      <c r="L30" s="902"/>
      <c r="M30" s="903">
        <v>40892</v>
      </c>
      <c r="N30" s="904" t="s">
        <v>43</v>
      </c>
      <c r="O30" s="923"/>
      <c r="P30" s="903">
        <v>40896</v>
      </c>
      <c r="Q30" s="901" t="s">
        <v>43</v>
      </c>
      <c r="R30" s="923"/>
      <c r="S30" s="903">
        <v>41274</v>
      </c>
      <c r="T30" s="924" t="s">
        <v>43</v>
      </c>
      <c r="U30" s="925"/>
    </row>
    <row r="31" spans="1:38" ht="15.75" customHeight="1" thickBot="1" x14ac:dyDescent="0.3">
      <c r="A31" s="985">
        <v>42155</v>
      </c>
      <c r="B31" s="981">
        <v>0.72916666666666663</v>
      </c>
      <c r="C31" s="981">
        <v>0.75</v>
      </c>
      <c r="D31" s="714">
        <v>0.5</v>
      </c>
      <c r="E31" s="976"/>
      <c r="G31" s="832"/>
      <c r="H31" s="758"/>
      <c r="I31" s="953"/>
      <c r="J31" s="926"/>
      <c r="K31" s="926"/>
      <c r="L31" s="926"/>
      <c r="M31" s="926"/>
      <c r="N31" s="926"/>
      <c r="O31" s="926"/>
      <c r="P31" s="926"/>
      <c r="Q31" s="926"/>
      <c r="R31" s="926"/>
      <c r="S31" s="926"/>
      <c r="T31" s="926"/>
      <c r="U31" s="926"/>
    </row>
    <row r="32" spans="1:38" ht="15.75" customHeight="1" thickBot="1" x14ac:dyDescent="0.3">
      <c r="A32" s="499" t="s">
        <v>4</v>
      </c>
      <c r="B32" s="500">
        <f>COUNT(A23:A31)</f>
        <v>9</v>
      </c>
      <c r="C32" s="517" t="s">
        <v>25</v>
      </c>
      <c r="D32" s="502">
        <f>SUM(D23:D31)</f>
        <v>21.33</v>
      </c>
      <c r="E32" s="976"/>
      <c r="G32" s="832"/>
      <c r="H32" s="833"/>
      <c r="I32" s="953"/>
      <c r="J32" s="1349">
        <v>2005</v>
      </c>
      <c r="K32" s="1346"/>
      <c r="L32" s="910"/>
      <c r="M32" s="1345">
        <v>2006</v>
      </c>
      <c r="N32" s="1378"/>
      <c r="O32" s="927"/>
      <c r="P32" s="1347" t="s">
        <v>56</v>
      </c>
      <c r="Q32" s="1344"/>
      <c r="R32" s="884"/>
      <c r="S32" s="1343" t="s">
        <v>57</v>
      </c>
      <c r="T32" s="1344"/>
      <c r="U32" s="911"/>
      <c r="AI32" s="834"/>
      <c r="AJ32" s="835"/>
      <c r="AK32" s="835"/>
      <c r="AL32" s="836"/>
    </row>
    <row r="33" spans="1:38" ht="15.75" customHeight="1" thickBot="1" x14ac:dyDescent="0.3">
      <c r="A33" s="503"/>
      <c r="B33" s="504"/>
      <c r="C33" s="518"/>
      <c r="D33" s="505"/>
      <c r="E33" s="987"/>
      <c r="G33" s="838"/>
      <c r="H33" s="833"/>
      <c r="I33" s="953"/>
      <c r="J33" s="886" t="s">
        <v>48</v>
      </c>
      <c r="K33" s="887" t="s">
        <v>49</v>
      </c>
      <c r="L33" s="888"/>
      <c r="M33" s="889" t="s">
        <v>48</v>
      </c>
      <c r="N33" s="928" t="s">
        <v>49</v>
      </c>
      <c r="O33" s="929"/>
      <c r="P33" s="886" t="s">
        <v>48</v>
      </c>
      <c r="Q33" s="887" t="s">
        <v>49</v>
      </c>
      <c r="R33" s="888"/>
      <c r="S33" s="889" t="s">
        <v>48</v>
      </c>
      <c r="T33" s="887" t="s">
        <v>49</v>
      </c>
      <c r="U33" s="890"/>
      <c r="AI33" s="834"/>
      <c r="AJ33" s="835"/>
      <c r="AK33" s="835"/>
      <c r="AL33" s="836"/>
    </row>
    <row r="34" spans="1:38" ht="15.75" customHeight="1" x14ac:dyDescent="0.25">
      <c r="A34" s="988">
        <v>42166</v>
      </c>
      <c r="B34" s="989">
        <v>0.625</v>
      </c>
      <c r="C34" s="989">
        <v>0.75694444444444453</v>
      </c>
      <c r="D34" s="520">
        <v>3.17</v>
      </c>
      <c r="E34" s="987"/>
      <c r="G34" s="838"/>
      <c r="H34" s="837" t="s">
        <v>41</v>
      </c>
      <c r="I34" s="953"/>
      <c r="J34" s="891">
        <v>38376</v>
      </c>
      <c r="K34" s="892" t="s">
        <v>43</v>
      </c>
      <c r="L34" s="893"/>
      <c r="M34" s="894">
        <v>38744</v>
      </c>
      <c r="N34" s="930" t="s">
        <v>43</v>
      </c>
      <c r="O34" s="929"/>
      <c r="P34" s="891">
        <v>39111</v>
      </c>
      <c r="Q34" s="892" t="s">
        <v>43</v>
      </c>
      <c r="R34" s="893"/>
      <c r="S34" s="894">
        <v>39451</v>
      </c>
      <c r="T34" s="892" t="s">
        <v>43</v>
      </c>
      <c r="U34" s="931"/>
      <c r="AI34" s="834"/>
      <c r="AJ34" s="835"/>
      <c r="AK34" s="835"/>
      <c r="AL34" s="836"/>
    </row>
    <row r="35" spans="1:38" ht="15.75" customHeight="1" x14ac:dyDescent="0.25">
      <c r="A35" s="990">
        <v>42168</v>
      </c>
      <c r="B35" s="967">
        <v>0.625</v>
      </c>
      <c r="C35" s="967">
        <v>0.75</v>
      </c>
      <c r="D35" s="522">
        <v>3</v>
      </c>
      <c r="E35" s="987"/>
      <c r="G35" s="838"/>
      <c r="H35" s="837"/>
      <c r="I35" s="953"/>
      <c r="J35" s="932">
        <v>38019</v>
      </c>
      <c r="K35" s="917" t="s">
        <v>43</v>
      </c>
      <c r="L35" s="918"/>
      <c r="M35" s="916">
        <v>38758</v>
      </c>
      <c r="N35" s="933" t="s">
        <v>43</v>
      </c>
      <c r="O35" s="929"/>
      <c r="P35" s="895">
        <v>39119</v>
      </c>
      <c r="Q35" s="897" t="s">
        <v>43</v>
      </c>
      <c r="R35" s="893"/>
      <c r="S35" s="896">
        <v>39506</v>
      </c>
      <c r="T35" s="897" t="s">
        <v>43</v>
      </c>
      <c r="U35" s="931"/>
      <c r="AI35" s="834"/>
      <c r="AJ35" s="835"/>
      <c r="AK35" s="835"/>
      <c r="AL35" s="836"/>
    </row>
    <row r="36" spans="1:38" ht="15.75" customHeight="1" x14ac:dyDescent="0.25">
      <c r="A36" s="990">
        <v>42169</v>
      </c>
      <c r="B36" s="967">
        <v>0.60416666666666663</v>
      </c>
      <c r="C36" s="967">
        <v>0.79166666666666663</v>
      </c>
      <c r="D36" s="522">
        <v>4.5</v>
      </c>
      <c r="E36" s="987"/>
      <c r="G36" s="838"/>
      <c r="H36" s="837"/>
      <c r="I36" s="953"/>
      <c r="J36" s="932">
        <v>38415</v>
      </c>
      <c r="K36" s="917" t="s">
        <v>38</v>
      </c>
      <c r="L36" s="918"/>
      <c r="M36" s="916">
        <v>38784</v>
      </c>
      <c r="N36" s="933" t="s">
        <v>38</v>
      </c>
      <c r="O36" s="929"/>
      <c r="P36" s="895">
        <v>39160</v>
      </c>
      <c r="Q36" s="897" t="s">
        <v>43</v>
      </c>
      <c r="R36" s="893"/>
      <c r="S36" s="896">
        <v>39517</v>
      </c>
      <c r="T36" s="897" t="s">
        <v>43</v>
      </c>
      <c r="U36" s="931"/>
      <c r="AI36" s="834"/>
      <c r="AJ36" s="835"/>
      <c r="AK36" s="835"/>
      <c r="AL36" s="836"/>
    </row>
    <row r="37" spans="1:38" ht="15.75" customHeight="1" thickBot="1" x14ac:dyDescent="0.3">
      <c r="A37" s="990">
        <v>42170</v>
      </c>
      <c r="B37" s="967">
        <v>0.58333333333333337</v>
      </c>
      <c r="C37" s="967">
        <v>0.77430555555555547</v>
      </c>
      <c r="D37" s="522">
        <v>4.58</v>
      </c>
      <c r="E37" s="987"/>
      <c r="G37" s="838"/>
      <c r="H37" s="837"/>
      <c r="I37" s="953"/>
      <c r="J37" s="932">
        <v>38463</v>
      </c>
      <c r="K37" s="917" t="s">
        <v>39</v>
      </c>
      <c r="L37" s="918"/>
      <c r="M37" s="916">
        <v>38832</v>
      </c>
      <c r="N37" s="933" t="s">
        <v>39</v>
      </c>
      <c r="O37" s="929"/>
      <c r="P37" s="895">
        <v>39202</v>
      </c>
      <c r="Q37" s="897" t="s">
        <v>40</v>
      </c>
      <c r="R37" s="893"/>
      <c r="S37" s="896">
        <v>39554</v>
      </c>
      <c r="T37" s="897" t="s">
        <v>43</v>
      </c>
      <c r="U37" s="931"/>
      <c r="AH37" s="834"/>
      <c r="AI37" s="835"/>
      <c r="AJ37" s="835"/>
      <c r="AK37" s="836"/>
    </row>
    <row r="38" spans="1:38" ht="15.75" customHeight="1" thickBot="1" x14ac:dyDescent="0.3">
      <c r="A38" s="991">
        <v>42171</v>
      </c>
      <c r="B38" s="974">
        <v>0.58333333333333337</v>
      </c>
      <c r="C38" s="974">
        <v>0.77083333333333337</v>
      </c>
      <c r="D38" s="1017">
        <v>4.5</v>
      </c>
      <c r="E38" s="1022" t="s">
        <v>78</v>
      </c>
      <c r="G38" s="838"/>
      <c r="H38" s="839"/>
      <c r="I38" s="953"/>
      <c r="J38" s="895">
        <v>38484</v>
      </c>
      <c r="K38" s="897" t="s">
        <v>39</v>
      </c>
      <c r="L38" s="893"/>
      <c r="M38" s="896">
        <v>38867</v>
      </c>
      <c r="N38" s="934" t="s">
        <v>40</v>
      </c>
      <c r="O38" s="929"/>
      <c r="P38" s="895">
        <v>39232</v>
      </c>
      <c r="Q38" s="897" t="s">
        <v>39</v>
      </c>
      <c r="R38" s="893"/>
      <c r="S38" s="896">
        <v>39595</v>
      </c>
      <c r="T38" s="897" t="s">
        <v>39</v>
      </c>
      <c r="U38" s="931"/>
    </row>
    <row r="39" spans="1:38" ht="15.75" customHeight="1" x14ac:dyDescent="0.25">
      <c r="A39" s="992">
        <v>42172</v>
      </c>
      <c r="B39" s="965">
        <v>0.625</v>
      </c>
      <c r="C39" s="965">
        <v>0.72569444444444453</v>
      </c>
      <c r="D39" s="522">
        <v>2.42</v>
      </c>
      <c r="E39" s="987"/>
      <c r="F39" s="840"/>
      <c r="G39" s="838"/>
      <c r="H39" s="839"/>
      <c r="I39" s="953"/>
      <c r="J39" s="895">
        <v>38518</v>
      </c>
      <c r="K39" s="897" t="s">
        <v>39</v>
      </c>
      <c r="L39" s="893"/>
      <c r="M39" s="896">
        <v>38890</v>
      </c>
      <c r="N39" s="934" t="s">
        <v>39</v>
      </c>
      <c r="O39" s="935"/>
      <c r="P39" s="895">
        <v>39252</v>
      </c>
      <c r="Q39" s="897" t="s">
        <v>42</v>
      </c>
      <c r="R39" s="893"/>
      <c r="S39" s="896">
        <v>39608</v>
      </c>
      <c r="T39" s="897" t="s">
        <v>39</v>
      </c>
      <c r="U39" s="931"/>
    </row>
    <row r="40" spans="1:38" ht="15.75" customHeight="1" x14ac:dyDescent="0.25">
      <c r="A40" s="993">
        <v>42173</v>
      </c>
      <c r="B40" s="965">
        <v>0.625</v>
      </c>
      <c r="C40" s="965">
        <v>0.63888888888888895</v>
      </c>
      <c r="D40" s="624">
        <v>0.33</v>
      </c>
      <c r="E40" s="987"/>
      <c r="F40" s="840"/>
      <c r="G40" s="838"/>
      <c r="H40" s="839"/>
      <c r="I40" s="953"/>
      <c r="J40" s="895">
        <v>38560</v>
      </c>
      <c r="K40" s="897" t="s">
        <v>39</v>
      </c>
      <c r="L40" s="893"/>
      <c r="M40" s="896">
        <v>38929</v>
      </c>
      <c r="N40" s="934" t="s">
        <v>42</v>
      </c>
      <c r="O40" s="935"/>
      <c r="P40" s="895">
        <v>39282</v>
      </c>
      <c r="Q40" s="897" t="s">
        <v>39</v>
      </c>
      <c r="R40" s="893"/>
      <c r="S40" s="896">
        <v>39650</v>
      </c>
      <c r="T40" s="897" t="s">
        <v>39</v>
      </c>
      <c r="U40" s="931"/>
    </row>
    <row r="41" spans="1:38" ht="15.75" customHeight="1" x14ac:dyDescent="0.25">
      <c r="A41" s="994">
        <v>42177</v>
      </c>
      <c r="B41" s="995">
        <v>0.625</v>
      </c>
      <c r="C41" s="995">
        <v>0.65625</v>
      </c>
      <c r="D41" s="624">
        <v>0.75</v>
      </c>
      <c r="E41" s="926"/>
      <c r="F41" s="840"/>
      <c r="G41" s="838"/>
      <c r="H41" s="839"/>
      <c r="I41" s="953"/>
      <c r="J41" s="895">
        <v>38579</v>
      </c>
      <c r="K41" s="897" t="s">
        <v>42</v>
      </c>
      <c r="L41" s="893"/>
      <c r="M41" s="896">
        <v>38931</v>
      </c>
      <c r="N41" s="934" t="s">
        <v>39</v>
      </c>
      <c r="O41" s="929"/>
      <c r="P41" s="895">
        <v>39303</v>
      </c>
      <c r="Q41" s="936" t="s">
        <v>42</v>
      </c>
      <c r="R41" s="893"/>
      <c r="S41" s="896">
        <v>39666</v>
      </c>
      <c r="T41" s="897" t="s">
        <v>39</v>
      </c>
      <c r="U41" s="931"/>
    </row>
    <row r="42" spans="1:38" ht="15.75" customHeight="1" x14ac:dyDescent="0.25">
      <c r="A42" s="993">
        <v>42178</v>
      </c>
      <c r="B42" s="965">
        <v>0.58333333333333337</v>
      </c>
      <c r="C42" s="965">
        <v>0.77777777777777779</v>
      </c>
      <c r="D42" s="522">
        <v>4.68</v>
      </c>
      <c r="E42" s="926"/>
      <c r="F42" s="840"/>
      <c r="G42" s="838"/>
      <c r="H42" s="839"/>
      <c r="I42" s="953"/>
      <c r="J42" s="895">
        <v>38980</v>
      </c>
      <c r="K42" s="897" t="s">
        <v>39</v>
      </c>
      <c r="L42" s="893"/>
      <c r="M42" s="896">
        <v>38979</v>
      </c>
      <c r="N42" s="934" t="s">
        <v>39</v>
      </c>
      <c r="O42" s="929"/>
      <c r="P42" s="895">
        <v>39335</v>
      </c>
      <c r="Q42" s="897" t="s">
        <v>42</v>
      </c>
      <c r="R42" s="893"/>
      <c r="S42" s="896">
        <v>39699</v>
      </c>
      <c r="T42" s="897" t="s">
        <v>39</v>
      </c>
      <c r="U42" s="931"/>
    </row>
    <row r="43" spans="1:38" ht="15.75" customHeight="1" x14ac:dyDescent="0.25">
      <c r="A43" s="992">
        <v>42179</v>
      </c>
      <c r="B43" s="965">
        <v>0.58333333333333337</v>
      </c>
      <c r="C43" s="965">
        <v>0.72916666666666663</v>
      </c>
      <c r="D43" s="522">
        <v>3.5</v>
      </c>
      <c r="E43" s="926"/>
      <c r="F43" s="840"/>
      <c r="G43" s="840"/>
      <c r="I43" s="953"/>
      <c r="J43" s="895">
        <v>38630</v>
      </c>
      <c r="K43" s="897" t="s">
        <v>51</v>
      </c>
      <c r="L43" s="893"/>
      <c r="M43" s="896">
        <v>38995</v>
      </c>
      <c r="N43" s="934" t="s">
        <v>39</v>
      </c>
      <c r="O43" s="929"/>
      <c r="P43" s="895">
        <v>39363</v>
      </c>
      <c r="Q43" s="897" t="s">
        <v>39</v>
      </c>
      <c r="R43" s="893"/>
      <c r="S43" s="896">
        <v>39751</v>
      </c>
      <c r="T43" s="897" t="s">
        <v>43</v>
      </c>
      <c r="U43" s="931"/>
    </row>
    <row r="44" spans="1:38" ht="15.75" customHeight="1" thickBot="1" x14ac:dyDescent="0.3">
      <c r="A44" s="499" t="s">
        <v>5</v>
      </c>
      <c r="B44" s="500">
        <f>COUNT(A34:A43)</f>
        <v>10</v>
      </c>
      <c r="C44" s="517" t="s">
        <v>25</v>
      </c>
      <c r="D44" s="502">
        <f>SUM(D34:D43)</f>
        <v>31.43</v>
      </c>
      <c r="E44" s="975"/>
      <c r="G44" s="840"/>
      <c r="I44" s="953"/>
      <c r="J44" s="895">
        <v>38674</v>
      </c>
      <c r="K44" s="897" t="s">
        <v>43</v>
      </c>
      <c r="L44" s="893"/>
      <c r="M44" s="896">
        <v>39042</v>
      </c>
      <c r="N44" s="934" t="s">
        <v>40</v>
      </c>
      <c r="O44" s="929"/>
      <c r="P44" s="895">
        <v>39394</v>
      </c>
      <c r="Q44" s="897" t="s">
        <v>43</v>
      </c>
      <c r="R44" s="893"/>
      <c r="S44" s="896">
        <v>39776</v>
      </c>
      <c r="T44" s="897" t="s">
        <v>43</v>
      </c>
      <c r="U44" s="931"/>
    </row>
    <row r="45" spans="1:38" ht="15.75" customHeight="1" thickBot="1" x14ac:dyDescent="0.3">
      <c r="A45" s="503"/>
      <c r="B45" s="504"/>
      <c r="C45" s="518"/>
      <c r="D45" s="505"/>
      <c r="E45" s="975"/>
      <c r="F45" s="805"/>
      <c r="G45" s="840"/>
      <c r="I45" s="953"/>
      <c r="J45" s="900">
        <v>38708</v>
      </c>
      <c r="K45" s="937" t="s">
        <v>43</v>
      </c>
      <c r="L45" s="923"/>
      <c r="M45" s="903">
        <v>39424</v>
      </c>
      <c r="N45" s="938" t="s">
        <v>38</v>
      </c>
      <c r="O45" s="939"/>
      <c r="P45" s="900">
        <v>39434</v>
      </c>
      <c r="Q45" s="901" t="s">
        <v>43</v>
      </c>
      <c r="R45" s="902"/>
      <c r="S45" s="903">
        <v>39785</v>
      </c>
      <c r="T45" s="901" t="s">
        <v>43</v>
      </c>
      <c r="U45" s="940"/>
    </row>
    <row r="46" spans="1:38" ht="15.75" customHeight="1" thickBot="1" x14ac:dyDescent="0.3">
      <c r="A46" s="996">
        <v>42192</v>
      </c>
      <c r="B46" s="997">
        <v>0.64583333333333337</v>
      </c>
      <c r="C46" s="997">
        <v>0.75</v>
      </c>
      <c r="D46" s="543">
        <v>2.5</v>
      </c>
      <c r="E46" s="975"/>
      <c r="G46" s="840"/>
      <c r="I46" s="953"/>
      <c r="J46" s="926"/>
      <c r="K46" s="926"/>
      <c r="L46" s="926"/>
      <c r="M46" s="926"/>
      <c r="N46" s="926"/>
      <c r="O46" s="926"/>
      <c r="P46" s="926"/>
      <c r="Q46" s="926"/>
      <c r="R46" s="926"/>
      <c r="S46" s="926"/>
      <c r="T46" s="926"/>
      <c r="U46" s="926"/>
    </row>
    <row r="47" spans="1:38" ht="15.75" customHeight="1" x14ac:dyDescent="0.25">
      <c r="A47" s="982">
        <v>42193</v>
      </c>
      <c r="B47" s="983">
        <v>0.64583333333333337</v>
      </c>
      <c r="C47" s="983">
        <v>0.75</v>
      </c>
      <c r="D47" s="547">
        <v>2.5</v>
      </c>
      <c r="E47" s="975"/>
      <c r="G47" s="840"/>
      <c r="H47" s="838"/>
      <c r="I47" s="953"/>
      <c r="J47" s="1347">
        <v>2001</v>
      </c>
      <c r="K47" s="1344"/>
      <c r="L47" s="884"/>
      <c r="M47" s="1343">
        <v>2002</v>
      </c>
      <c r="N47" s="1344"/>
      <c r="O47" s="941"/>
      <c r="P47" s="1343">
        <v>2003</v>
      </c>
      <c r="Q47" s="1344"/>
      <c r="R47" s="884"/>
      <c r="S47" s="1345">
        <v>2004</v>
      </c>
      <c r="T47" s="1346"/>
      <c r="U47" s="911"/>
    </row>
    <row r="48" spans="1:38" ht="15.75" customHeight="1" thickBot="1" x14ac:dyDescent="0.4">
      <c r="A48" s="998">
        <v>42194</v>
      </c>
      <c r="B48" s="999">
        <v>0.54861111111111105</v>
      </c>
      <c r="C48" s="999">
        <v>0.77083333333333337</v>
      </c>
      <c r="D48" s="1000">
        <v>5.33</v>
      </c>
      <c r="E48" s="975"/>
      <c r="G48" s="840"/>
      <c r="H48" s="838"/>
      <c r="I48" s="953"/>
      <c r="J48" s="886" t="s">
        <v>48</v>
      </c>
      <c r="K48" s="887" t="s">
        <v>49</v>
      </c>
      <c r="L48" s="888"/>
      <c r="M48" s="889" t="s">
        <v>48</v>
      </c>
      <c r="N48" s="887" t="s">
        <v>49</v>
      </c>
      <c r="O48" s="888"/>
      <c r="P48" s="889" t="s">
        <v>48</v>
      </c>
      <c r="Q48" s="887" t="s">
        <v>49</v>
      </c>
      <c r="R48" s="888"/>
      <c r="S48" s="889" t="s">
        <v>48</v>
      </c>
      <c r="T48" s="887" t="s">
        <v>49</v>
      </c>
      <c r="U48" s="890"/>
      <c r="Z48" s="843"/>
      <c r="AA48" s="844"/>
      <c r="AB48" s="845"/>
    </row>
    <row r="49" spans="1:26" ht="15.75" x14ac:dyDescent="0.25">
      <c r="A49" s="984">
        <v>42195</v>
      </c>
      <c r="B49" s="986">
        <v>0.58333333333333337</v>
      </c>
      <c r="C49" s="986">
        <v>0.75</v>
      </c>
      <c r="D49" s="647">
        <v>4</v>
      </c>
      <c r="E49" s="975"/>
      <c r="F49" s="805"/>
      <c r="G49" s="842"/>
      <c r="H49" s="840"/>
      <c r="I49" s="953"/>
      <c r="J49" s="891">
        <v>36894</v>
      </c>
      <c r="K49" s="892" t="s">
        <v>43</v>
      </c>
      <c r="L49" s="893"/>
      <c r="M49" s="894">
        <v>37264</v>
      </c>
      <c r="N49" s="892" t="s">
        <v>43</v>
      </c>
      <c r="O49" s="893"/>
      <c r="P49" s="894">
        <v>37645</v>
      </c>
      <c r="Q49" s="892" t="s">
        <v>43</v>
      </c>
      <c r="R49" s="893"/>
      <c r="S49" s="894">
        <v>38012</v>
      </c>
      <c r="T49" s="892" t="s">
        <v>50</v>
      </c>
      <c r="U49" s="931"/>
    </row>
    <row r="50" spans="1:26" ht="16.5" thickBot="1" x14ac:dyDescent="0.3">
      <c r="A50" s="985">
        <v>42205</v>
      </c>
      <c r="B50" s="981">
        <v>0.58333333333333337</v>
      </c>
      <c r="C50" s="981">
        <v>0.75</v>
      </c>
      <c r="D50" s="714">
        <v>4</v>
      </c>
      <c r="E50" s="975"/>
      <c r="F50" s="805"/>
      <c r="G50" s="842"/>
      <c r="H50" s="840"/>
      <c r="I50" s="953"/>
      <c r="J50" s="895">
        <v>36944</v>
      </c>
      <c r="K50" s="897" t="s">
        <v>43</v>
      </c>
      <c r="L50" s="893"/>
      <c r="M50" s="896">
        <v>37292</v>
      </c>
      <c r="N50" s="897" t="s">
        <v>43</v>
      </c>
      <c r="O50" s="893"/>
      <c r="P50" s="896">
        <v>37665</v>
      </c>
      <c r="Q50" s="897" t="s">
        <v>43</v>
      </c>
      <c r="R50" s="893"/>
      <c r="S50" s="916">
        <v>38019</v>
      </c>
      <c r="T50" s="917" t="s">
        <v>43</v>
      </c>
      <c r="U50" s="942"/>
    </row>
    <row r="51" spans="1:26" ht="16.5" thickBot="1" x14ac:dyDescent="0.3">
      <c r="A51" s="1001">
        <v>42206</v>
      </c>
      <c r="B51" s="1002">
        <v>0.58333333333333337</v>
      </c>
      <c r="C51" s="1003">
        <v>0.77083333333333337</v>
      </c>
      <c r="D51" s="1018">
        <v>4.5</v>
      </c>
      <c r="E51" s="1022" t="s">
        <v>52</v>
      </c>
      <c r="F51" s="830"/>
      <c r="G51" s="846"/>
      <c r="H51" s="840"/>
      <c r="I51" s="953"/>
      <c r="J51" s="895">
        <v>36953</v>
      </c>
      <c r="K51" s="897" t="s">
        <v>43</v>
      </c>
      <c r="L51" s="893"/>
      <c r="M51" s="896">
        <v>37316</v>
      </c>
      <c r="N51" s="897" t="s">
        <v>43</v>
      </c>
      <c r="O51" s="893"/>
      <c r="P51" s="896">
        <v>37684</v>
      </c>
      <c r="Q51" s="897" t="s">
        <v>43</v>
      </c>
      <c r="R51" s="893"/>
      <c r="S51" s="916">
        <v>38069</v>
      </c>
      <c r="T51" s="917" t="s">
        <v>38</v>
      </c>
      <c r="U51" s="942"/>
    </row>
    <row r="52" spans="1:26" ht="15.75" x14ac:dyDescent="0.25">
      <c r="A52" s="1004">
        <v>42215</v>
      </c>
      <c r="B52" s="983">
        <v>0.625</v>
      </c>
      <c r="C52" s="986">
        <v>0.75</v>
      </c>
      <c r="D52" s="547">
        <v>3</v>
      </c>
      <c r="E52" s="975"/>
      <c r="F52" s="805"/>
      <c r="G52" s="846"/>
      <c r="H52" s="840"/>
      <c r="I52" s="953"/>
      <c r="J52" s="895">
        <v>36991</v>
      </c>
      <c r="K52" s="897" t="s">
        <v>39</v>
      </c>
      <c r="L52" s="893"/>
      <c r="M52" s="896">
        <v>37364</v>
      </c>
      <c r="N52" s="897" t="s">
        <v>39</v>
      </c>
      <c r="O52" s="893"/>
      <c r="P52" s="896">
        <v>37712</v>
      </c>
      <c r="Q52" s="897" t="s">
        <v>38</v>
      </c>
      <c r="R52" s="893"/>
      <c r="S52" s="916">
        <v>38100</v>
      </c>
      <c r="T52" s="917" t="s">
        <v>39</v>
      </c>
      <c r="U52" s="942"/>
    </row>
    <row r="53" spans="1:26" ht="16.5" thickBot="1" x14ac:dyDescent="0.3">
      <c r="A53" s="510" t="s">
        <v>6</v>
      </c>
      <c r="B53" s="500">
        <f>COUNT(A46:A52)</f>
        <v>7</v>
      </c>
      <c r="C53" s="1005" t="s">
        <v>25</v>
      </c>
      <c r="D53" s="502">
        <f>SUM(D46:D52)</f>
        <v>25.83</v>
      </c>
      <c r="E53" s="1006"/>
      <c r="F53" s="847"/>
      <c r="G53" s="846"/>
      <c r="H53" s="840"/>
      <c r="I53" s="953"/>
      <c r="J53" s="895">
        <v>37033</v>
      </c>
      <c r="K53" s="897" t="s">
        <v>39</v>
      </c>
      <c r="L53" s="893"/>
      <c r="M53" s="896">
        <v>37385</v>
      </c>
      <c r="N53" s="897" t="s">
        <v>42</v>
      </c>
      <c r="O53" s="893"/>
      <c r="P53" s="896">
        <v>37750</v>
      </c>
      <c r="Q53" s="897" t="s">
        <v>39</v>
      </c>
      <c r="R53" s="893"/>
      <c r="S53" s="896">
        <v>38133</v>
      </c>
      <c r="T53" s="897" t="s">
        <v>39</v>
      </c>
      <c r="U53" s="931"/>
    </row>
    <row r="54" spans="1:26" ht="16.5" thickBot="1" x14ac:dyDescent="0.3">
      <c r="A54" s="503"/>
      <c r="B54" s="504"/>
      <c r="C54" s="518"/>
      <c r="D54" s="505"/>
      <c r="E54" s="1006"/>
      <c r="F54" s="847"/>
      <c r="G54" s="846"/>
      <c r="I54" s="953"/>
      <c r="J54" s="895">
        <v>37047</v>
      </c>
      <c r="K54" s="897" t="s">
        <v>51</v>
      </c>
      <c r="L54" s="893"/>
      <c r="M54" s="896">
        <v>37420</v>
      </c>
      <c r="N54" s="897" t="s">
        <v>39</v>
      </c>
      <c r="O54" s="893"/>
      <c r="P54" s="896">
        <v>37798</v>
      </c>
      <c r="Q54" s="897" t="s">
        <v>39</v>
      </c>
      <c r="R54" s="893"/>
      <c r="S54" s="896">
        <v>38156</v>
      </c>
      <c r="T54" s="897" t="s">
        <v>42</v>
      </c>
      <c r="U54" s="931"/>
    </row>
    <row r="55" spans="1:26" ht="16.5" thickBot="1" x14ac:dyDescent="0.3">
      <c r="A55" s="1007">
        <v>42220</v>
      </c>
      <c r="B55" s="1008">
        <v>0.58333333333333337</v>
      </c>
      <c r="C55" s="1008">
        <v>0.76041666666666663</v>
      </c>
      <c r="D55" s="1009">
        <v>4.25</v>
      </c>
      <c r="E55" s="1006"/>
      <c r="F55" s="847"/>
      <c r="G55" s="842"/>
      <c r="I55" s="953"/>
      <c r="J55" s="895">
        <v>37083</v>
      </c>
      <c r="K55" s="897" t="s">
        <v>42</v>
      </c>
      <c r="L55" s="893"/>
      <c r="M55" s="896">
        <v>37467</v>
      </c>
      <c r="N55" s="897" t="s">
        <v>42</v>
      </c>
      <c r="O55" s="893"/>
      <c r="P55" s="896">
        <v>37811</v>
      </c>
      <c r="Q55" s="897" t="s">
        <v>39</v>
      </c>
      <c r="R55" s="893"/>
      <c r="S55" s="896">
        <v>38182</v>
      </c>
      <c r="T55" s="897" t="s">
        <v>39</v>
      </c>
      <c r="U55" s="931"/>
    </row>
    <row r="56" spans="1:26" ht="16.5" thickBot="1" x14ac:dyDescent="0.3">
      <c r="A56" s="1010">
        <v>42221</v>
      </c>
      <c r="B56" s="1011">
        <v>0.54166666666666663</v>
      </c>
      <c r="C56" s="1011">
        <v>0.75</v>
      </c>
      <c r="D56" s="1019">
        <v>5</v>
      </c>
      <c r="E56" s="1022" t="s">
        <v>78</v>
      </c>
      <c r="F56" s="805"/>
      <c r="G56" s="842"/>
      <c r="H56" s="842"/>
      <c r="I56" s="953"/>
      <c r="J56" s="895">
        <v>37112</v>
      </c>
      <c r="K56" s="897" t="s">
        <v>42</v>
      </c>
      <c r="L56" s="893"/>
      <c r="M56" s="896">
        <v>37491</v>
      </c>
      <c r="N56" s="897" t="s">
        <v>42</v>
      </c>
      <c r="O56" s="893"/>
      <c r="P56" s="896">
        <v>37860</v>
      </c>
      <c r="Q56" s="897" t="s">
        <v>42</v>
      </c>
      <c r="R56" s="893"/>
      <c r="S56" s="896">
        <v>38203</v>
      </c>
      <c r="T56" s="897" t="s">
        <v>39</v>
      </c>
      <c r="U56" s="931"/>
    </row>
    <row r="57" spans="1:26" ht="15.75" x14ac:dyDescent="0.25">
      <c r="A57" s="1012">
        <v>42222</v>
      </c>
      <c r="B57" s="1013">
        <v>0.58333333333333337</v>
      </c>
      <c r="C57" s="1013">
        <v>0.59722222222222221</v>
      </c>
      <c r="D57" s="1014">
        <v>0.33</v>
      </c>
      <c r="E57" s="975"/>
      <c r="F57" s="762"/>
      <c r="G57" s="842"/>
      <c r="H57" s="842"/>
      <c r="I57" s="953"/>
      <c r="J57" s="895">
        <v>37144</v>
      </c>
      <c r="K57" s="897" t="s">
        <v>42</v>
      </c>
      <c r="L57" s="893"/>
      <c r="M57" s="896">
        <v>37503</v>
      </c>
      <c r="N57" s="897" t="s">
        <v>39</v>
      </c>
      <c r="O57" s="893"/>
      <c r="P57" s="896">
        <v>37867</v>
      </c>
      <c r="Q57" s="897" t="s">
        <v>39</v>
      </c>
      <c r="R57" s="893"/>
      <c r="S57" s="896">
        <v>38239</v>
      </c>
      <c r="T57" s="897" t="s">
        <v>52</v>
      </c>
      <c r="U57" s="931"/>
    </row>
    <row r="58" spans="1:26" ht="16.5" thickBot="1" x14ac:dyDescent="0.3">
      <c r="A58" s="499" t="s">
        <v>7</v>
      </c>
      <c r="B58" s="500">
        <f>COUNT(A55:A57)</f>
        <v>3</v>
      </c>
      <c r="C58" s="517" t="s">
        <v>25</v>
      </c>
      <c r="D58" s="699">
        <f>SUM(D55:D57)</f>
        <v>9.58</v>
      </c>
      <c r="E58" s="976"/>
      <c r="F58" s="805"/>
      <c r="H58" s="842"/>
      <c r="I58" s="953"/>
      <c r="J58" s="895">
        <v>37193</v>
      </c>
      <c r="K58" s="897" t="s">
        <v>38</v>
      </c>
      <c r="L58" s="893"/>
      <c r="M58" s="896">
        <v>37532</v>
      </c>
      <c r="N58" s="897" t="s">
        <v>42</v>
      </c>
      <c r="O58" s="893"/>
      <c r="P58" s="896">
        <v>37907</v>
      </c>
      <c r="Q58" s="897" t="s">
        <v>42</v>
      </c>
      <c r="R58" s="893"/>
      <c r="S58" s="896">
        <v>38264</v>
      </c>
      <c r="T58" s="897" t="s">
        <v>52</v>
      </c>
      <c r="U58" s="931"/>
    </row>
    <row r="59" spans="1:26" ht="16.5" thickBot="1" x14ac:dyDescent="0.3">
      <c r="A59" s="816"/>
      <c r="B59" s="817"/>
      <c r="C59" s="821"/>
      <c r="D59" s="818"/>
      <c r="E59" s="765"/>
      <c r="H59" s="842"/>
      <c r="I59" s="953"/>
      <c r="J59" s="895">
        <v>37208</v>
      </c>
      <c r="K59" s="897" t="s">
        <v>43</v>
      </c>
      <c r="L59" s="893"/>
      <c r="M59" s="896"/>
      <c r="N59" s="897"/>
      <c r="O59" s="893"/>
      <c r="P59" s="896">
        <v>37930</v>
      </c>
      <c r="Q59" s="897" t="s">
        <v>53</v>
      </c>
      <c r="R59" s="893"/>
      <c r="S59" s="896">
        <v>38306</v>
      </c>
      <c r="T59" s="897" t="s">
        <v>54</v>
      </c>
      <c r="U59" s="931"/>
    </row>
    <row r="60" spans="1:26" ht="16.5" thickBot="1" x14ac:dyDescent="0.3">
      <c r="A60" s="773">
        <v>42248</v>
      </c>
      <c r="B60" s="759">
        <v>0.625</v>
      </c>
      <c r="C60" s="759">
        <v>0.75</v>
      </c>
      <c r="D60" s="774">
        <v>3</v>
      </c>
      <c r="E60" s="765"/>
      <c r="F60" s="852"/>
      <c r="H60" s="842"/>
      <c r="I60" s="954"/>
      <c r="J60" s="900">
        <v>37252</v>
      </c>
      <c r="K60" s="901" t="s">
        <v>55</v>
      </c>
      <c r="L60" s="902"/>
      <c r="M60" s="903">
        <v>37594</v>
      </c>
      <c r="N60" s="901" t="s">
        <v>38</v>
      </c>
      <c r="O60" s="902"/>
      <c r="P60" s="903">
        <v>37963</v>
      </c>
      <c r="Q60" s="901" t="s">
        <v>43</v>
      </c>
      <c r="R60" s="902"/>
      <c r="S60" s="903">
        <v>38341</v>
      </c>
      <c r="T60" s="937" t="s">
        <v>54</v>
      </c>
      <c r="U60" s="943"/>
      <c r="Y60" s="832"/>
      <c r="Z60" s="838"/>
    </row>
    <row r="61" spans="1:26" ht="16.5" thickBot="1" x14ac:dyDescent="0.3">
      <c r="A61" s="775">
        <v>42249</v>
      </c>
      <c r="B61" s="760">
        <v>0.5625</v>
      </c>
      <c r="C61" s="760">
        <v>0.75</v>
      </c>
      <c r="D61" s="1020">
        <v>4.5</v>
      </c>
      <c r="E61" s="1023" t="s">
        <v>79</v>
      </c>
      <c r="F61" s="852"/>
      <c r="J61" s="944"/>
      <c r="K61" s="945"/>
      <c r="L61" s="946"/>
      <c r="M61" s="947"/>
      <c r="N61" s="945"/>
      <c r="O61" s="946"/>
      <c r="P61" s="947"/>
      <c r="Q61" s="945"/>
      <c r="R61" s="946"/>
      <c r="S61" s="947"/>
      <c r="T61" s="948"/>
      <c r="U61" s="948"/>
      <c r="Y61" s="832"/>
      <c r="Z61" s="838"/>
    </row>
    <row r="62" spans="1:26" ht="15.75" x14ac:dyDescent="0.25">
      <c r="A62" s="766">
        <v>42257</v>
      </c>
      <c r="B62" s="761">
        <v>0.66666666666666663</v>
      </c>
      <c r="C62" s="761">
        <v>0.72569444444444453</v>
      </c>
      <c r="D62" s="776">
        <v>1.25</v>
      </c>
      <c r="E62" s="765"/>
      <c r="F62" s="762"/>
      <c r="H62" s="851"/>
      <c r="J62" s="926"/>
      <c r="K62" s="926" t="s">
        <v>86</v>
      </c>
      <c r="L62" s="926"/>
      <c r="M62" s="926"/>
      <c r="N62" s="926"/>
      <c r="O62" s="926"/>
      <c r="P62" s="949"/>
      <c r="Q62" s="926"/>
      <c r="R62" s="926"/>
      <c r="S62" s="926"/>
      <c r="T62" s="926"/>
      <c r="U62" s="926"/>
    </row>
    <row r="63" spans="1:26" ht="16.5" thickBot="1" x14ac:dyDescent="0.3">
      <c r="A63" s="819" t="s">
        <v>8</v>
      </c>
      <c r="B63" s="811">
        <f>COUNT(A60:A62)</f>
        <v>3</v>
      </c>
      <c r="C63" s="841" t="s">
        <v>25</v>
      </c>
      <c r="D63" s="812">
        <f>SUM(D60:D62)</f>
        <v>8.75</v>
      </c>
      <c r="E63" s="764"/>
      <c r="F63" s="857"/>
      <c r="H63" s="851"/>
      <c r="J63" s="926"/>
      <c r="K63" s="950" t="s">
        <v>83</v>
      </c>
      <c r="L63" s="950"/>
      <c r="M63" s="950"/>
      <c r="N63" s="950"/>
      <c r="O63" s="926"/>
      <c r="P63" s="949"/>
      <c r="Q63" s="926"/>
      <c r="R63" s="926"/>
      <c r="S63" s="926"/>
      <c r="T63" s="926"/>
      <c r="U63" s="926"/>
      <c r="Y63" s="848"/>
      <c r="Z63" s="848"/>
    </row>
    <row r="64" spans="1:26" ht="16.5" thickBot="1" x14ac:dyDescent="0.3">
      <c r="A64" s="816"/>
      <c r="B64" s="817"/>
      <c r="C64" s="849"/>
      <c r="D64" s="818"/>
      <c r="E64" s="780"/>
      <c r="G64" s="857"/>
      <c r="I64" s="949"/>
      <c r="J64" s="926"/>
      <c r="K64" s="951"/>
      <c r="L64" s="952"/>
      <c r="M64" s="926"/>
      <c r="N64" s="926"/>
      <c r="O64" s="949"/>
      <c r="P64" s="926"/>
      <c r="Q64" s="926"/>
      <c r="R64" s="926"/>
      <c r="S64" s="926"/>
      <c r="T64" s="926"/>
      <c r="U64" s="926"/>
      <c r="Y64" s="848"/>
      <c r="Z64" s="848"/>
    </row>
    <row r="65" spans="1:26" ht="15.75" x14ac:dyDescent="0.25">
      <c r="A65" s="1024">
        <v>42285</v>
      </c>
      <c r="B65" s="777">
        <v>0.625</v>
      </c>
      <c r="C65" s="778">
        <v>0.83333333333333337</v>
      </c>
      <c r="D65" s="779">
        <v>5</v>
      </c>
      <c r="E65" s="780"/>
      <c r="G65" s="857"/>
      <c r="I65" s="949"/>
      <c r="L65" s="853"/>
      <c r="M65" s="854"/>
      <c r="N65" s="855"/>
      <c r="O65" s="850"/>
      <c r="P65" s="850"/>
      <c r="Y65" s="848"/>
      <c r="Z65" s="848"/>
    </row>
    <row r="66" spans="1:26" ht="15.75" x14ac:dyDescent="0.25">
      <c r="A66" s="1024">
        <v>42286</v>
      </c>
      <c r="B66" s="781">
        <v>0.58333333333333337</v>
      </c>
      <c r="C66" s="782">
        <v>0.83333333333333337</v>
      </c>
      <c r="D66" s="772">
        <v>6</v>
      </c>
      <c r="E66" s="780"/>
      <c r="F66" s="857"/>
      <c r="L66" s="853"/>
      <c r="M66" s="854"/>
      <c r="N66" s="855"/>
      <c r="O66" s="850"/>
      <c r="P66" s="850"/>
    </row>
    <row r="67" spans="1:26" ht="16.5" thickBot="1" x14ac:dyDescent="0.3">
      <c r="A67" s="1024">
        <v>42290</v>
      </c>
      <c r="B67" s="783">
        <v>0.79166666666666663</v>
      </c>
      <c r="C67" s="784">
        <v>0.83333333333333337</v>
      </c>
      <c r="D67" s="770">
        <v>1</v>
      </c>
      <c r="E67" s="785"/>
      <c r="F67" s="857"/>
      <c r="I67" s="949"/>
      <c r="J67" s="850"/>
      <c r="K67" s="856"/>
      <c r="L67" s="854"/>
      <c r="M67" s="853"/>
      <c r="N67" s="854"/>
      <c r="O67" s="850"/>
      <c r="P67" s="855"/>
      <c r="Q67" s="850"/>
    </row>
    <row r="68" spans="1:26" ht="16.5" thickBot="1" x14ac:dyDescent="0.3">
      <c r="A68" s="1015">
        <v>42296</v>
      </c>
      <c r="B68" s="790">
        <v>0.25</v>
      </c>
      <c r="C68" s="791">
        <v>0.33333333333333331</v>
      </c>
      <c r="D68" s="1020">
        <v>2</v>
      </c>
      <c r="E68" s="1025" t="s">
        <v>82</v>
      </c>
      <c r="G68" s="857"/>
      <c r="J68" s="856"/>
      <c r="K68" s="854"/>
      <c r="L68" s="853"/>
      <c r="M68" s="854"/>
      <c r="N68" s="850"/>
      <c r="O68" s="855"/>
      <c r="P68" s="850"/>
    </row>
    <row r="69" spans="1:26" ht="15.75" x14ac:dyDescent="0.25">
      <c r="A69" s="786">
        <v>42297</v>
      </c>
      <c r="B69" s="787">
        <v>0.25</v>
      </c>
      <c r="C69" s="788">
        <v>0.35069444444444442</v>
      </c>
      <c r="D69" s="1009">
        <v>2.25</v>
      </c>
      <c r="E69" s="789"/>
      <c r="G69" s="857"/>
      <c r="I69" s="955"/>
      <c r="J69" s="854"/>
      <c r="K69" s="853"/>
      <c r="L69" s="854"/>
      <c r="M69" s="850"/>
      <c r="N69" s="855"/>
      <c r="O69" s="850"/>
    </row>
    <row r="70" spans="1:26" ht="16.5" thickBot="1" x14ac:dyDescent="0.3">
      <c r="A70" s="810" t="s">
        <v>9</v>
      </c>
      <c r="B70" s="811">
        <f>COUNT(A65:A69)</f>
        <v>5</v>
      </c>
      <c r="C70" s="820" t="s">
        <v>25</v>
      </c>
      <c r="D70" s="812">
        <f>SUM(D65:D69)</f>
        <v>16.25</v>
      </c>
      <c r="E70" s="764"/>
      <c r="G70" s="850"/>
      <c r="J70" s="850"/>
      <c r="K70" s="856"/>
      <c r="L70" s="854"/>
      <c r="M70" s="853"/>
      <c r="N70" s="854"/>
      <c r="O70" s="850"/>
      <c r="P70" s="855"/>
      <c r="Q70" s="850"/>
    </row>
    <row r="71" spans="1:26" ht="16.5" thickBot="1" x14ac:dyDescent="0.3">
      <c r="A71" s="816"/>
      <c r="B71" s="817"/>
      <c r="C71" s="821"/>
      <c r="D71" s="818"/>
      <c r="E71" s="764"/>
      <c r="G71" s="846"/>
      <c r="H71" s="850"/>
      <c r="J71" s="850"/>
      <c r="K71" s="856"/>
      <c r="L71" s="854"/>
      <c r="M71" s="853"/>
      <c r="N71" s="854"/>
      <c r="O71" s="850"/>
      <c r="P71" s="855"/>
      <c r="Q71" s="850"/>
    </row>
    <row r="72" spans="1:26" ht="15.75" x14ac:dyDescent="0.25">
      <c r="A72" s="794">
        <v>42324</v>
      </c>
      <c r="B72" s="795">
        <v>0.25</v>
      </c>
      <c r="C72" s="795">
        <v>0.33333333333333331</v>
      </c>
      <c r="D72" s="779">
        <v>2</v>
      </c>
      <c r="E72" s="764"/>
      <c r="G72" s="846"/>
      <c r="H72" s="850"/>
      <c r="J72" s="850"/>
      <c r="K72" s="856"/>
      <c r="L72" s="854"/>
      <c r="M72" s="853"/>
      <c r="N72" s="854"/>
      <c r="O72" s="850"/>
      <c r="P72" s="850"/>
    </row>
    <row r="73" spans="1:26" ht="16.5" thickBot="1" x14ac:dyDescent="0.3">
      <c r="A73" s="768">
        <v>42331</v>
      </c>
      <c r="B73" s="769">
        <v>0.25</v>
      </c>
      <c r="C73" s="769">
        <v>0.33333333333333331</v>
      </c>
      <c r="D73" s="770">
        <v>2</v>
      </c>
      <c r="E73" s="796"/>
      <c r="G73" s="846"/>
      <c r="H73" s="851"/>
      <c r="J73" s="850"/>
      <c r="K73" s="856"/>
      <c r="L73" s="854"/>
      <c r="M73" s="853"/>
      <c r="N73" s="854"/>
      <c r="O73" s="850"/>
      <c r="P73" s="850"/>
    </row>
    <row r="74" spans="1:26" ht="16.5" thickBot="1" x14ac:dyDescent="0.3">
      <c r="A74" s="775">
        <v>42332</v>
      </c>
      <c r="B74" s="771">
        <v>0.25</v>
      </c>
      <c r="C74" s="771">
        <v>0.33333333333333331</v>
      </c>
      <c r="D74" s="1020">
        <v>2</v>
      </c>
      <c r="E74" s="1023" t="s">
        <v>54</v>
      </c>
      <c r="G74" s="846"/>
      <c r="H74" s="851"/>
      <c r="J74" s="850"/>
      <c r="K74" s="856"/>
      <c r="L74" s="854"/>
      <c r="M74" s="853"/>
      <c r="N74" s="854"/>
      <c r="O74" s="850"/>
      <c r="U74" s="861"/>
      <c r="V74" s="767"/>
      <c r="X74" s="861"/>
    </row>
    <row r="75" spans="1:26" ht="16.5" thickBot="1" x14ac:dyDescent="0.3">
      <c r="A75" s="810" t="s">
        <v>10</v>
      </c>
      <c r="B75" s="811">
        <f>COUNT(A72:A74)</f>
        <v>3</v>
      </c>
      <c r="C75" s="820" t="s">
        <v>25</v>
      </c>
      <c r="D75" s="812">
        <f>SUM(D72:D74)</f>
        <v>6</v>
      </c>
      <c r="E75" s="764"/>
      <c r="G75" s="846"/>
      <c r="H75" s="851"/>
      <c r="I75" s="951"/>
      <c r="J75" s="850"/>
      <c r="K75" s="850"/>
      <c r="L75" s="850"/>
      <c r="M75" s="850"/>
      <c r="N75" s="850"/>
      <c r="O75" s="863"/>
      <c r="U75" s="861"/>
      <c r="V75" s="767"/>
      <c r="W75" s="767"/>
      <c r="X75" s="864"/>
    </row>
    <row r="76" spans="1:26" ht="16.5" thickBot="1" x14ac:dyDescent="0.3">
      <c r="A76" s="858"/>
      <c r="B76" s="817"/>
      <c r="C76" s="821"/>
      <c r="D76" s="818"/>
      <c r="E76" s="764"/>
      <c r="G76" s="846"/>
      <c r="H76" s="850"/>
      <c r="I76" s="951"/>
      <c r="U76" s="861"/>
      <c r="V76" s="767"/>
      <c r="W76" s="767"/>
      <c r="X76" s="864"/>
    </row>
    <row r="77" spans="1:26" ht="16.5" thickBot="1" x14ac:dyDescent="0.3">
      <c r="A77" s="798">
        <v>42357</v>
      </c>
      <c r="B77" s="797">
        <v>0.3125</v>
      </c>
      <c r="C77" s="778">
        <v>0.375</v>
      </c>
      <c r="D77" s="763">
        <v>1.5</v>
      </c>
      <c r="E77" s="764"/>
      <c r="I77" s="951"/>
      <c r="U77" s="861"/>
      <c r="V77" s="767"/>
      <c r="W77" s="767"/>
      <c r="X77" s="864"/>
    </row>
    <row r="78" spans="1:26" ht="16.5" thickBot="1" x14ac:dyDescent="0.3">
      <c r="A78" s="804">
        <v>42358</v>
      </c>
      <c r="B78" s="792">
        <v>0.25</v>
      </c>
      <c r="C78" s="793">
        <v>0.375</v>
      </c>
      <c r="D78" s="1021">
        <v>3</v>
      </c>
      <c r="E78" s="1023" t="s">
        <v>54</v>
      </c>
      <c r="H78" s="846"/>
      <c r="I78" s="949"/>
      <c r="U78" s="861"/>
      <c r="V78" s="767"/>
      <c r="W78" s="767"/>
      <c r="X78" s="864"/>
    </row>
    <row r="79" spans="1:26" ht="16.5" thickBot="1" x14ac:dyDescent="0.3">
      <c r="A79" s="819" t="s">
        <v>11</v>
      </c>
      <c r="B79" s="811">
        <f>COUNT(A77:A78)</f>
        <v>2</v>
      </c>
      <c r="C79" s="860" t="s">
        <v>25</v>
      </c>
      <c r="D79" s="812">
        <f>SUM(D77:D78)</f>
        <v>4.5</v>
      </c>
      <c r="E79" s="764"/>
      <c r="H79" s="846"/>
      <c r="U79" s="861"/>
      <c r="V79" s="767"/>
      <c r="W79" s="767"/>
      <c r="X79" s="864"/>
    </row>
    <row r="80" spans="1:26" ht="16.5" thickBot="1" x14ac:dyDescent="0.3">
      <c r="A80" s="816"/>
      <c r="B80" s="817"/>
      <c r="C80" s="862"/>
      <c r="D80" s="818"/>
      <c r="H80" s="846"/>
      <c r="U80" s="861"/>
      <c r="W80" s="767"/>
      <c r="X80" s="864"/>
    </row>
    <row r="81" spans="1:26" ht="15.75" x14ac:dyDescent="0.25">
      <c r="A81" s="865" t="s">
        <v>12</v>
      </c>
      <c r="B81" s="866">
        <f>B79+B75+B70+B63+B58+B53+B44+B32+B21+B18+B14+B5</f>
        <v>52</v>
      </c>
      <c r="C81" s="867" t="s">
        <v>25</v>
      </c>
      <c r="D81" s="868">
        <f>D79+D75+D70+D63+D58+D53+D44+D32+D21+D18+D14+D5</f>
        <v>146.92000000000002</v>
      </c>
      <c r="E81" s="869" t="s">
        <v>28</v>
      </c>
      <c r="H81" s="846"/>
      <c r="U81" s="861"/>
      <c r="W81" s="767"/>
      <c r="X81" s="864"/>
    </row>
    <row r="82" spans="1:26" ht="32.25" thickBot="1" x14ac:dyDescent="0.3">
      <c r="A82" s="870" t="s">
        <v>17</v>
      </c>
      <c r="B82" s="871">
        <f>AVERAGE(B79,B75,B70,B63,B58,B53,B44,B32,B21,B18,B14,B5)</f>
        <v>4.333333333333333</v>
      </c>
      <c r="C82" s="872" t="s">
        <v>25</v>
      </c>
      <c r="D82" s="873">
        <f>D81/12</f>
        <v>12.243333333333334</v>
      </c>
      <c r="E82" s="874" t="s">
        <v>28</v>
      </c>
      <c r="H82" s="846"/>
      <c r="W82" s="767"/>
      <c r="X82" s="864"/>
    </row>
    <row r="83" spans="1:26" ht="15.75" x14ac:dyDescent="0.25">
      <c r="H83" s="846"/>
      <c r="U83" s="856"/>
    </row>
    <row r="84" spans="1:26" ht="15.75" x14ac:dyDescent="0.25">
      <c r="H84" s="846"/>
    </row>
    <row r="85" spans="1:26" x14ac:dyDescent="0.2">
      <c r="F85" s="762"/>
    </row>
    <row r="86" spans="1:26" x14ac:dyDescent="0.2">
      <c r="F86" s="762"/>
    </row>
    <row r="87" spans="1:26" x14ac:dyDescent="0.2">
      <c r="F87" s="762"/>
    </row>
    <row r="88" spans="1:26" x14ac:dyDescent="0.2">
      <c r="F88" s="762"/>
    </row>
    <row r="89" spans="1:26" x14ac:dyDescent="0.2">
      <c r="F89" s="762"/>
    </row>
    <row r="90" spans="1:26" x14ac:dyDescent="0.2">
      <c r="F90" s="762"/>
      <c r="J90" s="859"/>
      <c r="K90" s="850"/>
    </row>
    <row r="91" spans="1:26" x14ac:dyDescent="0.2">
      <c r="F91" s="762"/>
      <c r="J91" s="859"/>
      <c r="K91" s="850"/>
    </row>
    <row r="92" spans="1:26" x14ac:dyDescent="0.2">
      <c r="F92" s="762"/>
      <c r="J92" s="859"/>
      <c r="K92" s="850"/>
    </row>
    <row r="93" spans="1:26" ht="15" x14ac:dyDescent="0.25">
      <c r="F93" s="762"/>
      <c r="J93" s="859"/>
      <c r="K93" s="850"/>
      <c r="Y93" s="875"/>
      <c r="Z93" s="875"/>
    </row>
    <row r="94" spans="1:26" ht="15" x14ac:dyDescent="0.25">
      <c r="F94" s="762"/>
      <c r="J94" s="850"/>
      <c r="K94" s="851"/>
      <c r="L94" s="842"/>
      <c r="M94" s="842"/>
      <c r="N94" s="859"/>
      <c r="O94" s="850"/>
      <c r="Y94" s="875"/>
      <c r="Z94" s="875"/>
    </row>
    <row r="95" spans="1:26" ht="15" x14ac:dyDescent="0.25">
      <c r="F95" s="762"/>
      <c r="J95" s="842"/>
      <c r="K95" s="848"/>
      <c r="L95" s="842"/>
      <c r="M95" s="842"/>
      <c r="N95" s="842"/>
      <c r="O95" s="842"/>
      <c r="Y95" s="875"/>
      <c r="Z95" s="875"/>
    </row>
    <row r="96" spans="1:26" ht="15" x14ac:dyDescent="0.25">
      <c r="J96" s="842"/>
      <c r="K96" s="848"/>
      <c r="L96" s="842"/>
      <c r="M96" s="842"/>
      <c r="N96" s="842"/>
      <c r="O96" s="842"/>
      <c r="Y96" s="875"/>
      <c r="Z96" s="875"/>
    </row>
    <row r="97" spans="10:26" s="762" customFormat="1" ht="15" x14ac:dyDescent="0.25">
      <c r="J97" s="842"/>
      <c r="K97" s="848"/>
      <c r="L97" s="842"/>
      <c r="M97" s="842"/>
      <c r="N97" s="842"/>
      <c r="O97" s="842"/>
      <c r="Y97" s="875"/>
      <c r="Z97" s="875"/>
    </row>
    <row r="98" spans="10:26" s="762" customFormat="1" ht="15" x14ac:dyDescent="0.25">
      <c r="J98" s="842"/>
      <c r="K98" s="848"/>
      <c r="L98" s="842"/>
      <c r="M98" s="842"/>
      <c r="N98" s="842"/>
      <c r="O98" s="842"/>
      <c r="Y98" s="875"/>
      <c r="Z98" s="875"/>
    </row>
    <row r="99" spans="10:26" s="762" customFormat="1" x14ac:dyDescent="0.2">
      <c r="J99" s="842"/>
      <c r="K99" s="848"/>
      <c r="L99" s="842"/>
      <c r="M99" s="842"/>
      <c r="N99" s="842"/>
      <c r="O99" s="842"/>
    </row>
    <row r="100" spans="10:26" s="762" customFormat="1" x14ac:dyDescent="0.2">
      <c r="J100" s="842"/>
      <c r="K100" s="848"/>
      <c r="L100" s="842"/>
      <c r="M100" s="842"/>
      <c r="N100" s="842"/>
      <c r="O100" s="842"/>
    </row>
  </sheetData>
  <sheetProtection sheet="1" objects="1" scenarios="1"/>
  <mergeCells count="23">
    <mergeCell ref="A11:A12"/>
    <mergeCell ref="A1:D1"/>
    <mergeCell ref="G1:H1"/>
    <mergeCell ref="J1:U1"/>
    <mergeCell ref="A2:A3"/>
    <mergeCell ref="B2:C2"/>
    <mergeCell ref="D2:D3"/>
    <mergeCell ref="J2:K2"/>
    <mergeCell ref="M2:N2"/>
    <mergeCell ref="P2:Q2"/>
    <mergeCell ref="S2:T2"/>
    <mergeCell ref="J47:K47"/>
    <mergeCell ref="M47:N47"/>
    <mergeCell ref="P47:Q47"/>
    <mergeCell ref="S47:T47"/>
    <mergeCell ref="S17:T17"/>
    <mergeCell ref="J32:K32"/>
    <mergeCell ref="M32:N32"/>
    <mergeCell ref="P32:Q32"/>
    <mergeCell ref="S32:T32"/>
    <mergeCell ref="P17:Q17"/>
    <mergeCell ref="J17:K17"/>
    <mergeCell ref="M17:N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</vt:i4>
      </vt:variant>
    </vt:vector>
  </HeadingPairs>
  <TitlesOfParts>
    <vt:vector size="28" baseType="lpstr">
      <vt:lpstr>2023</vt:lpstr>
      <vt:lpstr>2022</vt:lpstr>
      <vt:lpstr>2021</vt:lpstr>
      <vt:lpstr>2020</vt:lpstr>
      <vt:lpstr>2019</vt:lpstr>
      <vt:lpstr>2018 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Sheet1</vt:lpstr>
      <vt:lpstr>'2003'!Print_Area</vt:lpstr>
      <vt:lpstr>'2012'!Print_Area</vt:lpstr>
      <vt:lpstr>'2004'!Print_Titles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Arrington</dc:creator>
  <cp:lastModifiedBy>Grant Roberson</cp:lastModifiedBy>
  <cp:lastPrinted>2018-01-29T21:24:21Z</cp:lastPrinted>
  <dcterms:created xsi:type="dcterms:W3CDTF">2003-09-10T18:18:11Z</dcterms:created>
  <dcterms:modified xsi:type="dcterms:W3CDTF">2023-07-13T18:55:48Z</dcterms:modified>
</cp:coreProperties>
</file>